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om080\Documents\EDITAIS PP - 2021\TOMADAS DE PREÇOS 2021\EDITAL 002-2021-TP POSTOS DE SAUDE-ASSINADO\LOTE VII COMUNIDADE - NOVA UNIÃO\GEO OBRAS - NOVA UNIÃO\"/>
    </mc:Choice>
  </mc:AlternateContent>
  <bookViews>
    <workbookView xWindow="-120" yWindow="-120" windowWidth="21840" windowHeight="13140" activeTab="2"/>
  </bookViews>
  <sheets>
    <sheet name="ORÇAMENTO" sheetId="8" r:id="rId1"/>
    <sheet name="CÁLCULO" sheetId="10" r:id="rId2"/>
    <sheet name="CRONOGRAMA" sheetId="9" r:id="rId3"/>
    <sheet name="COMPOSIÇÃO DO BDI" sheetId="6" r:id="rId4"/>
    <sheet name="CUSTO UNIT." sheetId="11" r:id="rId5"/>
  </sheets>
  <definedNames>
    <definedName name="_xlnm.Print_Area" localSheetId="1">CÁLCULO!$A$1:$E$123</definedName>
    <definedName name="_xlnm.Print_Area" localSheetId="3">'COMPOSIÇÃO DO BDI'!$A$1:$G$40</definedName>
    <definedName name="_xlnm.Print_Area" localSheetId="2">CRONOGRAMA!$A$1:$G$49</definedName>
    <definedName name="_xlnm.Print_Area" localSheetId="4">'CUSTO UNIT.'!$A$1:$G$701</definedName>
    <definedName name="_xlnm.Print_Area" localSheetId="0">ORÇAMENTO!$A$1:$H$128</definedName>
    <definedName name="_xlnm.Print_Titles" localSheetId="1">CÁLCULO!$1:$10</definedName>
    <definedName name="_xlnm.Print_Titles" localSheetId="4">'CUSTO UNIT.'!$1:$10</definedName>
    <definedName name="_xlnm.Print_Titles" localSheetId="0">ORÇAMENTO!$1:$12</definedName>
  </definedNames>
  <calcPr calcId="181029"/>
  <customWorkbookViews>
    <customWorkbookView name="j" guid="{3E3604AA-1B78-4EF7-9E14-22AE5816212E}" maximized="1" windowWidth="1596" windowHeight="67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9" l="1"/>
  <c r="A8" i="10"/>
  <c r="G601" i="11" l="1"/>
  <c r="G596" i="11"/>
  <c r="G591" i="11"/>
  <c r="G584" i="11"/>
  <c r="G577" i="11"/>
  <c r="G570" i="11"/>
  <c r="G444" i="11"/>
  <c r="G435" i="11"/>
  <c r="G411" i="11"/>
  <c r="G402" i="11"/>
  <c r="G393" i="11"/>
  <c r="G384" i="11"/>
  <c r="G288" i="11"/>
  <c r="G280" i="11"/>
  <c r="G175" i="11"/>
  <c r="G107" i="11"/>
  <c r="G607" i="11"/>
  <c r="G613" i="11"/>
  <c r="G619" i="11"/>
  <c r="G625" i="11"/>
  <c r="G631" i="11"/>
  <c r="G637" i="11"/>
  <c r="G643" i="11"/>
  <c r="G661" i="11"/>
  <c r="G667" i="11"/>
  <c r="G679" i="11"/>
  <c r="G685" i="11"/>
  <c r="G691" i="11"/>
  <c r="C689" i="11"/>
  <c r="C690" i="11" s="1"/>
  <c r="C683" i="11"/>
  <c r="C684" i="11" s="1"/>
  <c r="C677" i="11"/>
  <c r="C678" i="11" s="1"/>
  <c r="G673" i="11"/>
  <c r="C671" i="11"/>
  <c r="C672" i="11" s="1"/>
  <c r="C666" i="11"/>
  <c r="G655" i="11"/>
  <c r="G649" i="11"/>
  <c r="C635" i="11"/>
  <c r="C636" i="11" s="1"/>
  <c r="C629" i="11"/>
  <c r="C630" i="11" s="1"/>
  <c r="C623" i="11"/>
  <c r="C624" i="11" s="1"/>
  <c r="C617" i="11"/>
  <c r="C618" i="11" s="1"/>
  <c r="C611" i="11"/>
  <c r="C612" i="11" s="1"/>
  <c r="C605" i="11"/>
  <c r="C606" i="11" s="1"/>
  <c r="G563" i="11"/>
  <c r="C561" i="11"/>
  <c r="C562" i="11" s="1"/>
  <c r="G557" i="11"/>
  <c r="C555" i="11"/>
  <c r="C556" i="11" s="1"/>
  <c r="G551" i="11"/>
  <c r="D40" i="10"/>
  <c r="D39" i="10"/>
  <c r="G16" i="8"/>
  <c r="G17" i="8"/>
  <c r="G19" i="8"/>
  <c r="G20" i="8"/>
  <c r="G23" i="8"/>
  <c r="G24" i="8"/>
  <c r="G26" i="8"/>
  <c r="G27" i="8"/>
  <c r="G29" i="8"/>
  <c r="G30" i="8"/>
  <c r="G31" i="8"/>
  <c r="G32" i="8"/>
  <c r="G33" i="8"/>
  <c r="G35" i="8"/>
  <c r="G36" i="8"/>
  <c r="G38" i="8"/>
  <c r="G39" i="8"/>
  <c r="G40" i="8"/>
  <c r="G42" i="8"/>
  <c r="G43" i="8"/>
  <c r="G44" i="8"/>
  <c r="G46" i="8"/>
  <c r="G47" i="8"/>
  <c r="G49" i="8"/>
  <c r="G50" i="8"/>
  <c r="G51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1" i="8"/>
  <c r="G92" i="8"/>
  <c r="G93" i="8"/>
  <c r="G94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5" i="8"/>
  <c r="G545" i="11" l="1"/>
  <c r="G535" i="11"/>
  <c r="G516" i="11"/>
  <c r="G503" i="11"/>
  <c r="G492" i="11"/>
  <c r="G484" i="11"/>
  <c r="G476" i="11"/>
  <c r="G468" i="11"/>
  <c r="G460" i="11"/>
  <c r="G452" i="11"/>
  <c r="G426" i="11"/>
  <c r="G419" i="11" l="1"/>
  <c r="G375" i="11"/>
  <c r="G351" i="11"/>
  <c r="G342" i="11"/>
  <c r="G333" i="11"/>
  <c r="C658" i="11" l="1"/>
  <c r="C659" i="11" s="1"/>
  <c r="C660" i="11" s="1"/>
  <c r="C652" i="11"/>
  <c r="C653" i="11" s="1"/>
  <c r="C654" i="11" s="1"/>
  <c r="C646" i="11"/>
  <c r="C647" i="11" s="1"/>
  <c r="C648" i="11" s="1"/>
  <c r="C640" i="11"/>
  <c r="C641" i="11" s="1"/>
  <c r="C642" i="11" s="1"/>
  <c r="C600" i="11"/>
  <c r="C595" i="11"/>
  <c r="C589" i="11"/>
  <c r="C590" i="11" s="1"/>
  <c r="C581" i="11"/>
  <c r="C549" i="11"/>
  <c r="C550" i="11" s="1"/>
  <c r="C544" i="11"/>
  <c r="C533" i="11"/>
  <c r="C534" i="11" s="1"/>
  <c r="C520" i="11"/>
  <c r="G315" i="11"/>
  <c r="C292" i="11"/>
  <c r="G266" i="11"/>
  <c r="C254" i="11"/>
  <c r="C255" i="11" s="1"/>
  <c r="G226" i="11"/>
  <c r="G210" i="11"/>
  <c r="C186" i="11"/>
  <c r="C187" i="11" s="1"/>
  <c r="G160" i="11"/>
  <c r="G119" i="11"/>
  <c r="C583" i="11" l="1"/>
  <c r="C582" i="11"/>
  <c r="C261" i="11"/>
  <c r="C262" i="11" s="1"/>
  <c r="C263" i="11" s="1"/>
  <c r="G116" i="11"/>
  <c r="G99" i="11"/>
  <c r="C97" i="11"/>
  <c r="C98" i="11" s="1"/>
  <c r="C91" i="11"/>
  <c r="C92" i="11" s="1"/>
  <c r="G63" i="11"/>
  <c r="C60" i="11"/>
  <c r="C61" i="11" s="1"/>
  <c r="C62" i="11" s="1"/>
  <c r="C53" i="11"/>
  <c r="C54" i="11" s="1"/>
  <c r="C55" i="11" s="1"/>
  <c r="A9" i="11"/>
  <c r="A8" i="11"/>
  <c r="G523" i="11"/>
  <c r="G367" i="11"/>
  <c r="G359" i="11"/>
  <c r="G324" i="11"/>
  <c r="G306" i="11"/>
  <c r="G296" i="11"/>
  <c r="G272" i="11"/>
  <c r="G258" i="11"/>
  <c r="G250" i="11"/>
  <c r="G242" i="11"/>
  <c r="G234" i="11"/>
  <c r="G218" i="11"/>
  <c r="G203" i="11"/>
  <c r="G196" i="11"/>
  <c r="G188" i="11"/>
  <c r="G182" i="11"/>
  <c r="G167" i="11"/>
  <c r="G152" i="11"/>
  <c r="G144" i="11"/>
  <c r="G134" i="11"/>
  <c r="G125" i="11"/>
  <c r="G93" i="11"/>
  <c r="G87" i="11"/>
  <c r="G80" i="11"/>
  <c r="G73" i="11"/>
  <c r="G56" i="11"/>
  <c r="G49" i="11"/>
  <c r="G42" i="11"/>
  <c r="G36" i="11"/>
  <c r="G32" i="11"/>
  <c r="G22" i="11"/>
  <c r="C26" i="11"/>
  <c r="C27" i="11" s="1"/>
  <c r="C28" i="11" s="1"/>
  <c r="C29" i="11" s="1"/>
  <c r="C30" i="11" s="1"/>
  <c r="C31" i="11" s="1"/>
  <c r="C35" i="11" l="1"/>
  <c r="C39" i="11" s="1"/>
  <c r="C40" i="11" s="1"/>
  <c r="C41" i="11" s="1"/>
  <c r="C46" i="11" s="1"/>
  <c r="C47" i="11" s="1"/>
  <c r="C48" i="11" s="1"/>
  <c r="C66" i="11" l="1"/>
  <c r="C71" i="11" s="1"/>
  <c r="C69" i="11" l="1"/>
  <c r="C70" i="11"/>
  <c r="C67" i="11"/>
  <c r="C68" i="11" s="1"/>
  <c r="C72" i="11"/>
  <c r="C76" i="11" s="1"/>
  <c r="C77" i="11" s="1"/>
  <c r="C78" i="11" s="1"/>
  <c r="C79" i="11" s="1"/>
  <c r="C83" i="11" s="1"/>
  <c r="C84" i="11" s="1"/>
  <c r="C85" i="11" s="1"/>
  <c r="C86" i="11" s="1"/>
  <c r="C103" i="11" l="1"/>
  <c r="C104" i="11" s="1"/>
  <c r="C105" i="11" s="1"/>
  <c r="C106" i="11" s="1"/>
  <c r="C119" i="11" s="1"/>
  <c r="C120" i="11" s="1"/>
  <c r="C122" i="11" s="1"/>
  <c r="C121" i="11" l="1"/>
  <c r="C123" i="11" s="1"/>
  <c r="C124" i="11" s="1"/>
  <c r="C137" i="11" s="1"/>
  <c r="C138" i="11" s="1"/>
  <c r="C139" i="11" s="1"/>
  <c r="C140" i="11" s="1"/>
  <c r="C141" i="11" s="1"/>
  <c r="C142" i="11" s="1"/>
  <c r="C143" i="11" s="1"/>
  <c r="C179" i="11" l="1"/>
  <c r="C180" i="11" s="1"/>
  <c r="C181" i="11" s="1"/>
  <c r="C192" i="11" s="1"/>
  <c r="C193" i="11" s="1"/>
  <c r="C194" i="11" s="1"/>
  <c r="C195" i="11" s="1"/>
  <c r="C213" i="11" l="1"/>
  <c r="C214" i="11" s="1"/>
  <c r="C215" i="11" l="1"/>
  <c r="C216" i="11" s="1"/>
  <c r="C217" i="11" s="1"/>
  <c r="C221" i="11"/>
  <c r="C222" i="11" s="1"/>
  <c r="C269" i="11"/>
  <c r="C284" i="11" s="1"/>
  <c r="C285" i="11" s="1"/>
  <c r="C287" i="11" l="1"/>
  <c r="C293" i="11" s="1"/>
  <c r="C286" i="11"/>
  <c r="C223" i="11"/>
  <c r="C224" i="11" s="1"/>
  <c r="C225" i="11" s="1"/>
  <c r="C229" i="11"/>
  <c r="C230" i="11" s="1"/>
  <c r="C318" i="11"/>
  <c r="C231" i="11" l="1"/>
  <c r="C232" i="11" s="1"/>
  <c r="C233" i="11" s="1"/>
  <c r="C237" i="11"/>
  <c r="C238" i="11" s="1"/>
  <c r="C245" i="11" s="1"/>
  <c r="C246" i="11" s="1"/>
  <c r="C356" i="11"/>
  <c r="C379" i="11" l="1"/>
  <c r="C380" i="11" s="1"/>
  <c r="C381" i="11" s="1"/>
  <c r="C382" i="11" s="1"/>
  <c r="C396" i="11" l="1"/>
  <c r="C397" i="11" s="1"/>
  <c r="C399" i="11" s="1"/>
  <c r="C383" i="11"/>
  <c r="C398" i="11" l="1"/>
  <c r="C400" i="11" s="1"/>
  <c r="C401" i="11" s="1"/>
  <c r="C416" i="11" s="1"/>
  <c r="C423" i="11" s="1"/>
  <c r="C430" i="11" s="1"/>
  <c r="C431" i="11" s="1"/>
  <c r="C432" i="11" s="1"/>
  <c r="C433" i="11" s="1"/>
  <c r="C434" i="11" s="1"/>
  <c r="C449" i="11"/>
  <c r="B14" i="10" l="1"/>
  <c r="B13" i="10"/>
  <c r="A7" i="10" l="1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A111" i="10"/>
  <c r="A112" i="10"/>
  <c r="A113" i="10"/>
  <c r="A114" i="10"/>
  <c r="A115" i="10"/>
  <c r="A116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H116" i="8"/>
  <c r="H113" i="8"/>
  <c r="H114" i="8"/>
  <c r="H115" i="8"/>
  <c r="H110" i="8"/>
  <c r="H108" i="8"/>
  <c r="H109" i="8"/>
  <c r="H111" i="8"/>
  <c r="H112" i="8"/>
  <c r="H107" i="8"/>
  <c r="H106" i="8"/>
  <c r="H105" i="8"/>
  <c r="H104" i="8"/>
  <c r="H103" i="8"/>
  <c r="D48" i="10" l="1"/>
  <c r="C48" i="10"/>
  <c r="B48" i="10"/>
  <c r="A48" i="10"/>
  <c r="H51" i="8"/>
  <c r="B35" i="9" l="1"/>
  <c r="D53" i="10"/>
  <c r="D54" i="10"/>
  <c r="D55" i="10"/>
  <c r="D56" i="10"/>
  <c r="D57" i="10"/>
  <c r="D58" i="10"/>
  <c r="D59" i="10"/>
  <c r="D60" i="10"/>
  <c r="D61" i="10"/>
  <c r="D62" i="10"/>
  <c r="D63" i="10"/>
  <c r="D64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A77" i="10"/>
  <c r="A78" i="10"/>
  <c r="A79" i="10"/>
  <c r="A80" i="10"/>
  <c r="A81" i="10"/>
  <c r="A82" i="10"/>
  <c r="A83" i="10"/>
  <c r="A84" i="10"/>
  <c r="A85" i="10"/>
  <c r="A86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H66" i="8"/>
  <c r="H75" i="8"/>
  <c r="H76" i="8"/>
  <c r="H77" i="8"/>
  <c r="H78" i="8"/>
  <c r="H79" i="8"/>
  <c r="H80" i="8"/>
  <c r="H81" i="8"/>
  <c r="H82" i="8"/>
  <c r="H83" i="8"/>
  <c r="H84" i="8"/>
  <c r="H85" i="8"/>
  <c r="H74" i="8"/>
  <c r="H73" i="8"/>
  <c r="H69" i="8"/>
  <c r="H70" i="8"/>
  <c r="H71" i="8"/>
  <c r="H72" i="8"/>
  <c r="H56" i="8" l="1"/>
  <c r="H57" i="8"/>
  <c r="H58" i="8"/>
  <c r="H59" i="8"/>
  <c r="H60" i="8"/>
  <c r="H61" i="8"/>
  <c r="H62" i="8"/>
  <c r="H63" i="8"/>
  <c r="H64" i="8"/>
  <c r="H65" i="8"/>
  <c r="B33" i="9"/>
  <c r="B31" i="9"/>
  <c r="B29" i="9"/>
  <c r="B27" i="9"/>
  <c r="B25" i="9"/>
  <c r="B23" i="9"/>
  <c r="B21" i="9"/>
  <c r="A93" i="10"/>
  <c r="D91" i="10"/>
  <c r="D93" i="10"/>
  <c r="C91" i="10"/>
  <c r="C93" i="10"/>
  <c r="B91" i="10"/>
  <c r="B92" i="10"/>
  <c r="B93" i="10"/>
  <c r="B94" i="10"/>
  <c r="B95" i="10"/>
  <c r="A91" i="10"/>
  <c r="A92" i="10"/>
  <c r="D46" i="10"/>
  <c r="D47" i="10"/>
  <c r="D51" i="10"/>
  <c r="D52" i="10"/>
  <c r="D88" i="10"/>
  <c r="D89" i="10"/>
  <c r="D90" i="10"/>
  <c r="C46" i="10"/>
  <c r="C47" i="10"/>
  <c r="C51" i="10"/>
  <c r="C52" i="10"/>
  <c r="C88" i="10"/>
  <c r="C89" i="10"/>
  <c r="C90" i="10"/>
  <c r="A46" i="10"/>
  <c r="A47" i="10"/>
  <c r="A49" i="10"/>
  <c r="A50" i="10"/>
  <c r="A51" i="10"/>
  <c r="A52" i="10"/>
  <c r="A87" i="10"/>
  <c r="A88" i="10"/>
  <c r="A89" i="10"/>
  <c r="A90" i="10"/>
  <c r="B46" i="10"/>
  <c r="B47" i="10"/>
  <c r="B49" i="10"/>
  <c r="B50" i="10"/>
  <c r="B51" i="10"/>
  <c r="B52" i="10"/>
  <c r="B87" i="10"/>
  <c r="B88" i="10"/>
  <c r="B89" i="10"/>
  <c r="B90" i="10"/>
  <c r="B45" i="10"/>
  <c r="A45" i="10"/>
  <c r="E36" i="10"/>
  <c r="D32" i="10"/>
  <c r="D33" i="10"/>
  <c r="D35" i="10"/>
  <c r="D36" i="10"/>
  <c r="D37" i="10"/>
  <c r="D43" i="10"/>
  <c r="C32" i="10"/>
  <c r="C33" i="10"/>
  <c r="C35" i="10"/>
  <c r="C36" i="10"/>
  <c r="C37" i="10"/>
  <c r="C39" i="10"/>
  <c r="C40" i="10"/>
  <c r="C41" i="10"/>
  <c r="C43" i="10"/>
  <c r="C44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A34" i="10"/>
  <c r="A35" i="10"/>
  <c r="A36" i="10"/>
  <c r="A37" i="10"/>
  <c r="A38" i="10"/>
  <c r="A39" i="10"/>
  <c r="A40" i="10"/>
  <c r="A41" i="10"/>
  <c r="A42" i="10"/>
  <c r="A43" i="10"/>
  <c r="A44" i="10"/>
  <c r="A31" i="10"/>
  <c r="A32" i="10"/>
  <c r="A33" i="10"/>
  <c r="D27" i="10"/>
  <c r="D28" i="10"/>
  <c r="D30" i="10"/>
  <c r="D26" i="10"/>
  <c r="B27" i="10"/>
  <c r="B28" i="10"/>
  <c r="B29" i="10"/>
  <c r="B30" i="10"/>
  <c r="C27" i="10"/>
  <c r="C28" i="10"/>
  <c r="C29" i="10"/>
  <c r="C30" i="10"/>
  <c r="C26" i="10"/>
  <c r="D23" i="10"/>
  <c r="D24" i="10"/>
  <c r="C23" i="10"/>
  <c r="C24" i="10"/>
  <c r="A26" i="10"/>
  <c r="A27" i="10"/>
  <c r="A28" i="10"/>
  <c r="A29" i="10"/>
  <c r="A30" i="10"/>
  <c r="A23" i="10"/>
  <c r="A24" i="10"/>
  <c r="A25" i="10"/>
  <c r="B22" i="10"/>
  <c r="B23" i="10"/>
  <c r="B24" i="10"/>
  <c r="B25" i="10"/>
  <c r="B26" i="10"/>
  <c r="D17" i="10"/>
  <c r="D16" i="10"/>
  <c r="A18" i="10"/>
  <c r="A19" i="10"/>
  <c r="A20" i="10"/>
  <c r="A21" i="10"/>
  <c r="A22" i="10"/>
  <c r="A15" i="10"/>
  <c r="A16" i="10"/>
  <c r="A17" i="10"/>
  <c r="A13" i="10"/>
  <c r="A14" i="10"/>
  <c r="A12" i="10"/>
  <c r="D13" i="10"/>
  <c r="D14" i="10"/>
  <c r="D12" i="10"/>
  <c r="C13" i="10"/>
  <c r="C14" i="10"/>
  <c r="H43" i="8"/>
  <c r="H67" i="8" l="1"/>
  <c r="H86" i="8"/>
  <c r="H87" i="8"/>
  <c r="H88" i="8"/>
  <c r="H89" i="8"/>
  <c r="H91" i="8"/>
  <c r="H92" i="8"/>
  <c r="H93" i="8"/>
  <c r="H94" i="8"/>
  <c r="H96" i="8"/>
  <c r="H55" i="8"/>
  <c r="H97" i="8"/>
  <c r="H98" i="8"/>
  <c r="H99" i="8"/>
  <c r="H100" i="8"/>
  <c r="H101" i="8"/>
  <c r="H102" i="8"/>
  <c r="H117" i="8"/>
  <c r="H27" i="8"/>
  <c r="D44" i="10"/>
  <c r="D41" i="10"/>
  <c r="E32" i="8"/>
  <c r="D29" i="10" s="1"/>
  <c r="H16" i="8"/>
  <c r="H17" i="8"/>
  <c r="H90" i="8" l="1"/>
  <c r="H68" i="8"/>
  <c r="B19" i="9" l="1"/>
  <c r="A8" i="9"/>
  <c r="H40" i="8" l="1"/>
  <c r="H31" i="8"/>
  <c r="D21" i="10"/>
  <c r="D20" i="10"/>
  <c r="C21" i="10"/>
  <c r="C20" i="10"/>
  <c r="B31" i="10"/>
  <c r="B18" i="10"/>
  <c r="B19" i="10"/>
  <c r="B20" i="10"/>
  <c r="B21" i="10"/>
  <c r="C17" i="10"/>
  <c r="C16" i="10"/>
  <c r="B17" i="10"/>
  <c r="B16" i="10"/>
  <c r="B15" i="10"/>
  <c r="B11" i="10"/>
  <c r="C12" i="10"/>
  <c r="B12" i="10"/>
  <c r="H118" i="8"/>
  <c r="H95" i="8" s="1"/>
  <c r="H119" i="8"/>
  <c r="H50" i="8"/>
  <c r="H49" i="8"/>
  <c r="H47" i="8"/>
  <c r="H46" i="8"/>
  <c r="H44" i="8"/>
  <c r="H42" i="8"/>
  <c r="H39" i="8"/>
  <c r="H38" i="8"/>
  <c r="H36" i="8"/>
  <c r="H35" i="8"/>
  <c r="H33" i="8"/>
  <c r="H30" i="8"/>
  <c r="H32" i="8"/>
  <c r="H24" i="8"/>
  <c r="H20" i="8"/>
  <c r="H48" i="8" l="1"/>
  <c r="H34" i="8"/>
  <c r="C23" i="9" s="1"/>
  <c r="G24" i="9" s="1"/>
  <c r="H37" i="8"/>
  <c r="C25" i="9" s="1"/>
  <c r="H41" i="8"/>
  <c r="C27" i="9" s="1"/>
  <c r="F28" i="9" s="1"/>
  <c r="C31" i="9"/>
  <c r="G32" i="9" s="1"/>
  <c r="H45" i="8"/>
  <c r="C29" i="9" s="1"/>
  <c r="F30" i="9" s="1"/>
  <c r="H19" i="8"/>
  <c r="B15" i="9"/>
  <c r="E26" i="9" l="1"/>
  <c r="F26" i="9"/>
  <c r="C35" i="9"/>
  <c r="H18" i="8"/>
  <c r="I19" i="8" s="1"/>
  <c r="B17" i="9"/>
  <c r="H15" i="8"/>
  <c r="H14" i="8" s="1"/>
  <c r="F36" i="9" l="1"/>
  <c r="G36" i="9"/>
  <c r="I20" i="8"/>
  <c r="C17" i="9" l="1"/>
  <c r="H26" i="8" l="1"/>
  <c r="H25" i="8" s="1"/>
  <c r="E18" i="9" l="1"/>
  <c r="H23" i="8" l="1"/>
  <c r="H22" i="8" l="1"/>
  <c r="H21" i="8" s="1"/>
  <c r="H54" i="8"/>
  <c r="H53" i="8" s="1"/>
  <c r="H52" i="8" s="1"/>
  <c r="C33" i="9" l="1"/>
  <c r="I24" i="8"/>
  <c r="I23" i="8"/>
  <c r="D22" i="6"/>
  <c r="D24" i="6" s="1"/>
  <c r="G34" i="9" l="1"/>
  <c r="G38" i="9" s="1"/>
  <c r="F34" i="9"/>
  <c r="F38" i="9" s="1"/>
  <c r="H29" i="8"/>
  <c r="H28" i="8" s="1"/>
  <c r="H120" i="8" s="1"/>
  <c r="C21" i="9" l="1"/>
  <c r="E22" i="9" s="1"/>
  <c r="J120" i="8"/>
  <c r="C19" i="9"/>
  <c r="C15" i="9"/>
  <c r="E16" i="9" l="1"/>
  <c r="I9" i="8" l="1"/>
  <c r="G9" i="8" s="1"/>
  <c r="F8" i="11" s="1"/>
  <c r="D9" i="9"/>
  <c r="C37" i="9"/>
  <c r="E20" i="9"/>
  <c r="E38" i="9" s="1"/>
  <c r="D27" i="9" l="1"/>
  <c r="D35" i="9"/>
  <c r="D21" i="9"/>
  <c r="D29" i="9"/>
  <c r="D17" i="9"/>
  <c r="D23" i="9"/>
  <c r="D31" i="9"/>
  <c r="D19" i="9"/>
  <c r="D25" i="9"/>
  <c r="D33" i="9"/>
  <c r="D15" i="9"/>
  <c r="E40" i="9"/>
  <c r="F40" i="9" s="1"/>
  <c r="G40" i="9" s="1"/>
  <c r="F39" i="9"/>
  <c r="G39" i="9"/>
  <c r="D37" i="9" l="1"/>
  <c r="E39" i="9"/>
  <c r="E41" i="9" s="1"/>
  <c r="F41" i="9" s="1"/>
  <c r="G41" i="9" s="1"/>
</calcChain>
</file>

<file path=xl/sharedStrings.xml><?xml version="1.0" encoding="utf-8"?>
<sst xmlns="http://schemas.openxmlformats.org/spreadsheetml/2006/main" count="2752" uniqueCount="878">
  <si>
    <r>
      <rPr>
        <b/>
        <sz val="11"/>
        <color indexed="8"/>
        <rFont val="Courier New"/>
        <family val="3"/>
      </rPr>
      <t xml:space="preserve">PROPRIETÁRIO: </t>
    </r>
    <r>
      <rPr>
        <sz val="10"/>
        <color indexed="8"/>
        <rFont val="Courier New"/>
        <family val="3"/>
      </rPr>
      <t>MUNICÍPIO DE ITAITUBA</t>
    </r>
  </si>
  <si>
    <t>ITEM</t>
  </si>
  <si>
    <t>DISCRIMINAÇÃO DOS SERVIÇOS</t>
  </si>
  <si>
    <t>PREÇO</t>
  </si>
  <si>
    <t>TOTAL</t>
  </si>
  <si>
    <t>1.0</t>
  </si>
  <si>
    <t>1.1</t>
  </si>
  <si>
    <t>m²</t>
  </si>
  <si>
    <t>2.0</t>
  </si>
  <si>
    <t>m³</t>
  </si>
  <si>
    <t>2.2</t>
  </si>
  <si>
    <t>3.0</t>
  </si>
  <si>
    <t>3.1</t>
  </si>
  <si>
    <t>4.0</t>
  </si>
  <si>
    <t>4.1</t>
  </si>
  <si>
    <t>UND</t>
  </si>
  <si>
    <t>AC</t>
  </si>
  <si>
    <t>R</t>
  </si>
  <si>
    <t>DF</t>
  </si>
  <si>
    <t>L</t>
  </si>
  <si>
    <t>Fórmula para o cálculo do B.D.I. ( benefícios e despesas indiretas )</t>
  </si>
  <si>
    <t xml:space="preserve">OBRA: </t>
  </si>
  <si>
    <t>TOMADOR:</t>
  </si>
  <si>
    <t>PREFEITURA MUNICIPAL DE ITAITUBA</t>
  </si>
  <si>
    <t>GESTOR:</t>
  </si>
  <si>
    <t>Cálculo do BDI                                                                                                                                                         Fórmula e parâmetros estabelecidos pelo Acórdão 2622/2013 - TCU - Plenário</t>
  </si>
  <si>
    <t>DEMONSTRATIVO BDI</t>
  </si>
  <si>
    <t>LIMITE RECOMENDADOS</t>
  </si>
  <si>
    <t>ITENS</t>
  </si>
  <si>
    <t>SIGLAS</t>
  </si>
  <si>
    <t>VALORES</t>
  </si>
  <si>
    <t>INFERIOR</t>
  </si>
  <si>
    <t>SUPERIOR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</si>
  <si>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</si>
  <si>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</si>
  <si>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</si>
  <si>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</si>
  <si>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</si>
  <si>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</si>
  <si>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</si>
  <si>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TAXA TOTAL DE IMPOSTO                                                         I</t>
  </si>
  <si>
    <t>3.2</t>
  </si>
  <si>
    <t>DESCRIÇÃO</t>
  </si>
  <si>
    <t>UNID.</t>
  </si>
  <si>
    <t>QUANT.</t>
  </si>
  <si>
    <t>UNITÁRIO SEM BDI</t>
  </si>
  <si>
    <t>UNITÁRIO COM BDI</t>
  </si>
  <si>
    <t xml:space="preserve">M2 </t>
  </si>
  <si>
    <t>TOTAL C/ BDI</t>
  </si>
  <si>
    <t>SERVIÇOS PRELIMINARES</t>
  </si>
  <si>
    <t>%</t>
  </si>
  <si>
    <t>DIAS</t>
  </si>
  <si>
    <t>PARCIAL SIMPLES R$</t>
  </si>
  <si>
    <t>PERCENTUAIS SIMPLES %</t>
  </si>
  <si>
    <t>PARCIAIS ACUMULADOS R$</t>
  </si>
  <si>
    <t>PERCENTUAIS ACUMULADOS %</t>
  </si>
  <si>
    <t>CRONOGRAMA FÍSICO-FINANCEIRO DETALHADO</t>
  </si>
  <si>
    <t>CÓDIGO</t>
  </si>
  <si>
    <t>MOVIMENTO DE TERRA</t>
  </si>
  <si>
    <t>2.1</t>
  </si>
  <si>
    <t>3.1.1</t>
  </si>
  <si>
    <t>3.1.2</t>
  </si>
  <si>
    <t>M</t>
  </si>
  <si>
    <t>3.2.1</t>
  </si>
  <si>
    <t>M3</t>
  </si>
  <si>
    <t>4.2</t>
  </si>
  <si>
    <t>4.3</t>
  </si>
  <si>
    <t>4.4</t>
  </si>
  <si>
    <t>4.5</t>
  </si>
  <si>
    <t>M2</t>
  </si>
  <si>
    <t>ADMINISTRAÇÃO CENTRAL</t>
  </si>
  <si>
    <t>SEGURO E GARANTIA</t>
  </si>
  <si>
    <t>SG</t>
  </si>
  <si>
    <t>RISCO</t>
  </si>
  <si>
    <t>DESPESAS FINANCEIRAS</t>
  </si>
  <si>
    <t>LUCRO</t>
  </si>
  <si>
    <t>BDI  = ((1+AC+S+R+G)*(1+DF)*(1+L)/(1-I))-1</t>
  </si>
  <si>
    <t xml:space="preserve">BDI </t>
  </si>
  <si>
    <t>QUANTIDADE</t>
  </si>
  <si>
    <t xml:space="preserve">CÁLCULO </t>
  </si>
  <si>
    <t>UNIDADE</t>
  </si>
  <si>
    <t>DATA:</t>
  </si>
  <si>
    <t>2,00 X 3,00 = 6 M²</t>
  </si>
  <si>
    <t>VALOR:</t>
  </si>
  <si>
    <t>VALOR</t>
  </si>
  <si>
    <t>Valmir Climaco de Aguiar</t>
  </si>
  <si>
    <t>2 unidades</t>
  </si>
  <si>
    <t>1 unidade</t>
  </si>
  <si>
    <t>π</t>
  </si>
  <si>
    <t>estamos pagando 10,40%</t>
  </si>
  <si>
    <t>estamos pagando 27,21% incluindo o anterior</t>
  </si>
  <si>
    <t>1.2</t>
  </si>
  <si>
    <t>1.3</t>
  </si>
  <si>
    <t>Placa de obra em lona com plotagem de gráfica</t>
  </si>
  <si>
    <t>SEDOP                     11340</t>
  </si>
  <si>
    <t>Limpeza do terreno</t>
  </si>
  <si>
    <t>SEDOP                     10008</t>
  </si>
  <si>
    <t>Locação da obra a trena</t>
  </si>
  <si>
    <t>SEDOP                     10009</t>
  </si>
  <si>
    <t>Aterro c/ material fora da obra, incl. apiloamento</t>
  </si>
  <si>
    <t>Escavação manual ate 1.50m de profundidade</t>
  </si>
  <si>
    <t>SEDOP           30010</t>
  </si>
  <si>
    <t>SEDOP           30011</t>
  </si>
  <si>
    <t>ESTRUTURA</t>
  </si>
  <si>
    <t>FUNDAÇÃO</t>
  </si>
  <si>
    <t>ESTRUTURAL</t>
  </si>
  <si>
    <t>Bloco em concreto armado p/ fundaçao (incl. forma)</t>
  </si>
  <si>
    <t>Baldrame em concreto armado c/ cinta de amarração</t>
  </si>
  <si>
    <t>SEDOP           40283</t>
  </si>
  <si>
    <t>SEDOP           40284</t>
  </si>
  <si>
    <t>Concreto armado fck=20MPA c/ forma mad. branca</t>
  </si>
  <si>
    <t>ALVENARIA</t>
  </si>
  <si>
    <t>Alvenaria tijolo de barro a cutelo</t>
  </si>
  <si>
    <t>SEDOP            50729</t>
  </si>
  <si>
    <t>3.2.2</t>
  </si>
  <si>
    <t>Alvenaria tijolo de barro a singelo</t>
  </si>
  <si>
    <t>SEDOP           60046</t>
  </si>
  <si>
    <t>SEDOP           60045</t>
  </si>
  <si>
    <t>PINTURA</t>
  </si>
  <si>
    <t>COBERTURA</t>
  </si>
  <si>
    <t>PISO</t>
  </si>
  <si>
    <t>FORRO</t>
  </si>
  <si>
    <t>ESQUADRIA</t>
  </si>
  <si>
    <t>Estrutura em mad.p/ chapa fibrocimento - pc. serrada</t>
  </si>
  <si>
    <t>SEDOP           70054</t>
  </si>
  <si>
    <t>Cobertura - Telha de fibrocimento e=4mm</t>
  </si>
  <si>
    <t>SEDOP           071498</t>
  </si>
  <si>
    <t>Cumeeira em fibrocimento e=6mm</t>
  </si>
  <si>
    <t>SEDOP           070029</t>
  </si>
  <si>
    <t>Chapisco de cimento e areia no traço 1:3</t>
  </si>
  <si>
    <t>SEDOP           110143</t>
  </si>
  <si>
    <t>Reboco com argamassa 1:6:Adit. Plast.</t>
  </si>
  <si>
    <t>SEDOP           110763</t>
  </si>
  <si>
    <t>5.1</t>
  </si>
  <si>
    <t>5.2</t>
  </si>
  <si>
    <t>6.1</t>
  </si>
  <si>
    <t>6.2</t>
  </si>
  <si>
    <t>6.3</t>
  </si>
  <si>
    <t>7.1</t>
  </si>
  <si>
    <t>7.2</t>
  </si>
  <si>
    <t>7.3</t>
  </si>
  <si>
    <t>8.1</t>
  </si>
  <si>
    <t>8.2</t>
  </si>
  <si>
    <t>Barroteamento em madeira de lei p/ forro PVC</t>
  </si>
  <si>
    <t>Forro em lambri de PVC</t>
  </si>
  <si>
    <t>SEDOP          140348</t>
  </si>
  <si>
    <t>SEDOP          141336</t>
  </si>
  <si>
    <t>Concreto c/ seixo Fck= 15 MPA (incl. preparo e lançamento)</t>
  </si>
  <si>
    <t>SEDOP            050258</t>
  </si>
  <si>
    <t>HIDROSSANITÁRIA</t>
  </si>
  <si>
    <t>9.1</t>
  </si>
  <si>
    <t>9.2</t>
  </si>
  <si>
    <t>10.1</t>
  </si>
  <si>
    <t>10.2</t>
  </si>
  <si>
    <t>10.1.1</t>
  </si>
  <si>
    <t>10.1.2</t>
  </si>
  <si>
    <t>10.1.3</t>
  </si>
  <si>
    <t>10.1.4</t>
  </si>
  <si>
    <t>10.1.5</t>
  </si>
  <si>
    <t>10.1.6</t>
  </si>
  <si>
    <t>10.1.7</t>
  </si>
  <si>
    <t>LOUÇAS E METAIS</t>
  </si>
  <si>
    <t>10.2.1</t>
  </si>
  <si>
    <t>10.2.2</t>
  </si>
  <si>
    <t>10.2.3</t>
  </si>
  <si>
    <t>10.2.4</t>
  </si>
  <si>
    <t>10.2.5</t>
  </si>
  <si>
    <t>10.2.6</t>
  </si>
  <si>
    <t>Bacia sifonada c/cx. descarga acoplada c/ assento</t>
  </si>
  <si>
    <t>SEDOP           190609</t>
  </si>
  <si>
    <t>und</t>
  </si>
  <si>
    <t>Chuveiro em PVC</t>
  </si>
  <si>
    <t>SEDOP           190218</t>
  </si>
  <si>
    <t>Lavatorio de louça s/col.c/torn.,sifao e valv.</t>
  </si>
  <si>
    <t>SEDOP           190232</t>
  </si>
  <si>
    <t>Pia 01 cuba em aço inox c/torn.,sifao e valv.(1,50m)</t>
  </si>
  <si>
    <t>SEDOP           190238</t>
  </si>
  <si>
    <t>Concreto simples c/ seixo e=5cm traço 1:2:3</t>
  </si>
  <si>
    <t>SEDOP            130112</t>
  </si>
  <si>
    <t>Camada regularizadora no traço 1:4</t>
  </si>
  <si>
    <t>SEDOP            130110</t>
  </si>
  <si>
    <t>ELÉTRICA</t>
  </si>
  <si>
    <t>Porta em madeira lambrizada</t>
  </si>
  <si>
    <t>SEDOP          090641</t>
  </si>
  <si>
    <t>PVA interna c/ massa acrilica e selador</t>
  </si>
  <si>
    <t>SEDOP          150730</t>
  </si>
  <si>
    <t>REVESTIMENTO CERÂMICO PARA PISO COM PLACAS TIPO ESMALTADA EXTRA DE DIMENSÕES 45X45 CM APLICADA EM AMBIENTES DE ÁREA MAIOR QUE 10 M2. AF_06/2014</t>
  </si>
  <si>
    <t>SINAPI            87251</t>
  </si>
  <si>
    <t>REVESTIMENTO CERÂMICO PARA PAREDES INTERNAS COM PLACAS TIPO ESMALTADA EXTRA DE DIMENSÕES 33X45 CM APLICADAS EM AMBIENTES DE ÁREA MAIOR QUE 5 M² NA ALTURA INTEIRA DAS PAREDES. AF_06/2014</t>
  </si>
  <si>
    <t>SINAPI           87273</t>
  </si>
  <si>
    <t>12,00 X 8,00 = 96 M²</t>
  </si>
  <si>
    <t>5,16 X 10,00 = 51,60 M²</t>
  </si>
  <si>
    <t>55,80 X 0,35 X 0,25 = 4,88 M³</t>
  </si>
  <si>
    <t>45,64 X 0,15 = 6,84 M³</t>
  </si>
  <si>
    <t>PILARES:                                                0,10 X 0,20 X 3,50 X 10 = 0,70 M³       CINTA:                                                55,80 X 0,10 X 0,15 = 0,84 M³</t>
  </si>
  <si>
    <t>VERGAS E CONTRA VERGAS:                          38,60 X 0,10 X 0,10 = 0,39M³</t>
  </si>
  <si>
    <t>VIGA BALDRAME:                                55,80 X 0,15 X 0,15 = 1,26 M³</t>
  </si>
  <si>
    <t>BLOCO:                                                          0,40 X 0,40 X 0,20 X 10 = 0,32 M³</t>
  </si>
  <si>
    <t>50 X 3,00 = 150,00 M² + 4,40 M² = 154,40 M² - VÃOS 18,30 = 136,10 M²</t>
  </si>
  <si>
    <t>BALDRAMDE: 55,80 X 0,35 = 19,53 M²</t>
  </si>
  <si>
    <t>136,10 X 2 = 272,20 M²</t>
  </si>
  <si>
    <t>BANHEIRO: (2,40 X 2,90 X 2)+ (1,30 X 2,90 X 2) = 21,46 M²</t>
  </si>
  <si>
    <t>272,20 - 21,46 = 250,74 M²</t>
  </si>
  <si>
    <t>10,80 X 4,08 X 2 = 88,12 M²</t>
  </si>
  <si>
    <t>10,80 METROS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</si>
  <si>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</si>
  <si>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</si>
  <si>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</si>
  <si>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</si>
  <si>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</si>
  <si>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</si>
  <si>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</si>
  <si>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</si>
  <si>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</si>
  <si>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</si>
  <si>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</si>
  <si>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</si>
  <si>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Esquadria de correr em vidro temperado de 6mm</t>
  </si>
  <si>
    <t>SEDOP          91511</t>
  </si>
  <si>
    <t>0,80 x 2,10 x 5 = 8,40 m²                          0,60 x 2,10 x 2 = 2,52 m²</t>
  </si>
  <si>
    <t>5.0</t>
  </si>
  <si>
    <t>6.0</t>
  </si>
  <si>
    <t>7.0</t>
  </si>
  <si>
    <t>8.0</t>
  </si>
  <si>
    <t>9.0</t>
  </si>
  <si>
    <t>10.0</t>
  </si>
  <si>
    <t>ESGOTO</t>
  </si>
  <si>
    <t>10.1.8</t>
  </si>
  <si>
    <t>Tubo em PVC - 100mm (LS)</t>
  </si>
  <si>
    <t>Tubo em PVC - 75mm (LS)</t>
  </si>
  <si>
    <t>Tubo em PVC - 50mm (LS)</t>
  </si>
  <si>
    <t>SEDOP          180102</t>
  </si>
  <si>
    <t>SEDOP          180103</t>
  </si>
  <si>
    <t>SEDOP          180104</t>
  </si>
  <si>
    <t>SEDOP          180473</t>
  </si>
  <si>
    <t>SEDOP          180472</t>
  </si>
  <si>
    <t>Joelho 90º RC em PVC - JS - 75mm-LS</t>
  </si>
  <si>
    <t>Joelho 90º RC em PVC - JS - 50mm-LS</t>
  </si>
  <si>
    <t>Tê em PVC - JS - 50x50mm-LS</t>
  </si>
  <si>
    <t>SEDOP          180476</t>
  </si>
  <si>
    <t>SEDOP          180255</t>
  </si>
  <si>
    <t>Redução PVC 75mm x 50mm - LS</t>
  </si>
  <si>
    <t>Caixa sifonada de PVC c/ grelha - 100x100x50mm</t>
  </si>
  <si>
    <t>SEDOP          180093</t>
  </si>
  <si>
    <t>CURVA CURTA 90 GRAUS, PVC, SERIE NORMAL, ESGOTO PREDIAL, DN 100 MM, JUNTA ELÁSTICA, FORNECIDO E INSTALADO EM PRUMADA DE ESGOTO SANITÁRIO OU VENTILAÇÃO. AF_12/2014</t>
  </si>
  <si>
    <t>CURVA CURTA 90 GRAUS, PVC, SERIE NORMAL, ESGOTO PREDIAL, DN 50 MM, JUNTA ELÁSTICA, FORNECIDO E INSTALADO EM PRUMADA DE ESGOTO SANITÁRIO OU VENTILAÇÃO. AF_12/2014</t>
  </si>
  <si>
    <t>SINAPI          89803</t>
  </si>
  <si>
    <t>SINAPI          89811</t>
  </si>
  <si>
    <t>Joelho/Cotovelo 45° PVC JS - 50mm - LS</t>
  </si>
  <si>
    <t>SEDOP          180243</t>
  </si>
  <si>
    <t>10.1.9</t>
  </si>
  <si>
    <t>10.1.10</t>
  </si>
  <si>
    <t>10.1.11</t>
  </si>
  <si>
    <t>Caixa em alvenaria de 50x50x50cm c/ tpo. concreto</t>
  </si>
  <si>
    <t>SEDOP          180679</t>
  </si>
  <si>
    <t>10.1.12</t>
  </si>
  <si>
    <t>10.1.13</t>
  </si>
  <si>
    <t>10.1.14</t>
  </si>
  <si>
    <t>Reservatório em polietileno de 500 L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</si>
  <si>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</si>
  <si>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</si>
  <si>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</si>
  <si>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</si>
  <si>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</si>
  <si>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</si>
  <si>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</si>
  <si>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</si>
  <si>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10.2.15</t>
  </si>
  <si>
    <t>10.2.16</t>
  </si>
  <si>
    <t>10.2.17</t>
  </si>
  <si>
    <t>10.2.18</t>
  </si>
  <si>
    <t>10.2.19</t>
  </si>
  <si>
    <t>10.2.20</t>
  </si>
  <si>
    <t>10.2.21</t>
  </si>
  <si>
    <t>10.3</t>
  </si>
  <si>
    <t>10.3.1</t>
  </si>
  <si>
    <t>10.3.2</t>
  </si>
  <si>
    <t>10.3.3</t>
  </si>
  <si>
    <t>10.3.4</t>
  </si>
  <si>
    <t>Adaptador curto PVC SR - 20mm x 1/2" (LH)</t>
  </si>
  <si>
    <t>Adaptador curto PVC SR - 32mm x 1" (LH)</t>
  </si>
  <si>
    <t>Adaptador curto PVC SR - 50mm x 1 1/2" (LH)</t>
  </si>
  <si>
    <t>SEDOP          180236</t>
  </si>
  <si>
    <t>SEDOP          180237</t>
  </si>
  <si>
    <t>SEDOP          180239</t>
  </si>
  <si>
    <t>Bucha de redução JS 25x20mm (LH)</t>
  </si>
  <si>
    <t>SEDOP          181513</t>
  </si>
  <si>
    <t>Bucha de redução JS - 32mm x 25mm (LH)</t>
  </si>
  <si>
    <t>SEDOP          180231</t>
  </si>
  <si>
    <t>Tê em PVC - JS - 25mm-LH</t>
  </si>
  <si>
    <t>Tê em PVC - JS - 32mm-LH</t>
  </si>
  <si>
    <t>SEDOP          180434</t>
  </si>
  <si>
    <t>SEDOP          180435</t>
  </si>
  <si>
    <t>Tubo em PVC - JS - 20mm (c/ rasgo na alvenaria)-LH</t>
  </si>
  <si>
    <t>m</t>
  </si>
  <si>
    <t>SEDOP          180108</t>
  </si>
  <si>
    <t>Tubo em PVC - JS - 25mm (c/ rasgo na alvenaria)-LH</t>
  </si>
  <si>
    <t>Tubo em PVC - JS - 32mm (c/ rasgo na alvenaria)-LH</t>
  </si>
  <si>
    <t>Tubo em PVC - JS - 50mm (c/ rasgo na alvenaria)-LH</t>
  </si>
  <si>
    <t>SEDOP          180107</t>
  </si>
  <si>
    <t>SEDOP          180106</t>
  </si>
  <si>
    <t>SEDOP          180423</t>
  </si>
  <si>
    <t>Registro de pressao c/ canopla - 3/4"</t>
  </si>
  <si>
    <t>SEDOP          180446</t>
  </si>
  <si>
    <t>REGISTRO DE ESFERA, PVC, SOLDÁVEL, DN 32 MM, INSTALADO EM RESERVAÇÃO DE ÁGUA DE EDIFICAÇÃO QUE POSSUA RESERVATÓRIO DE FIBRA/FIBROCIMENTO FORNECIMENTO E INSTALAÇÃO. AF_06/2016</t>
  </si>
  <si>
    <t>REGISTRO DE ESFERA, PVC, SOLDÁVEL, DN 50 MM, INSTALADO EM RESERVAÇÃO DE ÁGUA DE EDIFICAÇÃO QUE POSSUA RESERVATÓRIO DE FIBRA/FIBROCIMENTO FORNECIMENTO E INSTALAÇÃO. AF_06/2016</t>
  </si>
  <si>
    <t>SINAPI            94490</t>
  </si>
  <si>
    <t>SINAPI                94492</t>
  </si>
  <si>
    <t>SINAPI          89364</t>
  </si>
  <si>
    <t>CURVA 90 GRAUS, PVC, SOLDÁVEL, DN 25MM, INSTALADO EM RAMAL OU SUB-RAMAL DE ÁGUA - FORNECIMENTO E INSTALAÇÃO. AF_12/2014</t>
  </si>
  <si>
    <t>CURVA 45 GRAUS, PVC, SOLDÁVEL, DN 25MM, INSTALADO EM RAMAL OU SUB-RAMAL DE ÁGUA - FORNECIMENTO E INSTALAÇÃO. AF_12/2014</t>
  </si>
  <si>
    <t>SINAPI          89365</t>
  </si>
  <si>
    <t>CURVA 90 GRAUS, PVC, SOLDÁVEL, DN 32MM, INSTALADO EM RAMAL OU SUB-RAMAL DE ÁGUA - FORNECIMENTO E INSTALAÇÃO. AF_12/2014</t>
  </si>
  <si>
    <t>SINAPI          89369</t>
  </si>
  <si>
    <t>CURVA 90 GRAUS, PVC, SOLDÁVEL, DN 50MM, INSTALADO EM PRUMADA DE ÁGUA -FORNECIMENTO E INSTALAÇÃO. AF_12/2014</t>
  </si>
  <si>
    <t>SINAPI          89503</t>
  </si>
  <si>
    <t>Joelho/Cotovelo 90º PVC SRM - 20mm X 1/2" (LH)</t>
  </si>
  <si>
    <t>SEDOP          180221</t>
  </si>
  <si>
    <t>Bucha de redução JS - 50mm x 32mm (LH)</t>
  </si>
  <si>
    <t>AGUA FRIA</t>
  </si>
  <si>
    <t>Sumidouro pre-moldado cap= 10 pessoas</t>
  </si>
  <si>
    <t>Fossa septica pre-moldada cap= 10 pessoas</t>
  </si>
  <si>
    <t>SEDOP          180349</t>
  </si>
  <si>
    <t>Esmalte s/ madeira c/ selador sem massa</t>
  </si>
  <si>
    <t>SEDOP              150377</t>
  </si>
  <si>
    <t>6 metros</t>
  </si>
  <si>
    <t>18 metros</t>
  </si>
  <si>
    <t>6 unidades</t>
  </si>
  <si>
    <t>4 unidades</t>
  </si>
  <si>
    <t>7 unidades</t>
  </si>
  <si>
    <t>3 unidades</t>
  </si>
  <si>
    <t>18 unidades</t>
  </si>
  <si>
    <t>15 unidades</t>
  </si>
  <si>
    <t>Soleira e peitoril - granito preto - e=2cm</t>
  </si>
  <si>
    <t>9.3</t>
  </si>
  <si>
    <t>SEDOP          120734</t>
  </si>
  <si>
    <t>JANELA: 1,00 x 1,00 x 3 = 3,00m²                    0,40 x 0,60 x 3 = 0,72 m²                     0,40 x 1,20 x 1 = 0,48m²                            PORTA: 1,50 X 2,10 X 1 = 3,15M²</t>
  </si>
  <si>
    <t>JANELA: 1,00 X 0,13 X 3 = 0,39 M²               0,60 x 0,13 X  3 = 0,23 M²                              1,20 x 0,13 X 1 = 0,15 M²                                 PORTA: 1,50 X 0,13 X 1 = 0,20 M²</t>
  </si>
  <si>
    <t>Eletroduto PVC de 1 1/4"</t>
  </si>
  <si>
    <t>SEDOP           170632</t>
  </si>
  <si>
    <t>Eletroduto PVC de 1"</t>
  </si>
  <si>
    <t>SEDOP           170078</t>
  </si>
  <si>
    <t>Curva 90° p/ elet. PVC 1 1/4" (IE)</t>
  </si>
  <si>
    <t>SEDOP           171267</t>
  </si>
  <si>
    <t>CABO DE COBRE FLEXÍVEL ISOLADO, 1,5 MM², ANTI-CHAMA 450/750 V, PARA CIRCUITOS TERMINAIS - FORNECIMENTO E INSTALAÇÃO. AF_12/2015</t>
  </si>
  <si>
    <t>SINAPI           91924</t>
  </si>
  <si>
    <t>CABO DE COBRE FLEXÍVEL ISOLADO, 2,5 MM², ANTI-CHAMA 450/750 V, PARA CIRCUITOS TERMINAIS - FORNECIMENTO E INSTALAÇÃO. AF_12/2015</t>
  </si>
  <si>
    <t>SINAPI           91926</t>
  </si>
  <si>
    <t>SINAPI           91927</t>
  </si>
  <si>
    <t>SINAPI           91928</t>
  </si>
  <si>
    <t>CABO DE COBRE FLEXÍVEL ISOLADO, 4 MM², ANTI-CHAMA 450/750 V, PARA CIRCUITOS TERMINAIS - FORNECIMENTO E INSTALAÇÃO. AF_12/2015</t>
  </si>
  <si>
    <t>CABO DE COBRE FLEXÍVEL ISOLADO, 10 MM², ANTI-CHAMA 450/750 V, PARA CIRCUITOS TERMINAIS - FORNECIMENTO E INSTALAÇÃO. AF_12/2015</t>
  </si>
  <si>
    <t>11.13</t>
  </si>
  <si>
    <t>11.14</t>
  </si>
  <si>
    <t>11.15</t>
  </si>
  <si>
    <t>DISJUNTOR TERMOMAGNETICO MONOPOLAR PADRAO NEMA (AMERICANO) 10 A 30A 240V, FORNECIMENTO E INSTALACAO</t>
  </si>
  <si>
    <t>SINAPI           74130/001</t>
  </si>
  <si>
    <t>DISJUNTOR TERMOMAGNETICO BIPOLAR PADRAO NEMA (AMERICANO) 10 A 50A 240V, FORNECIMENTO E INSTALACAO</t>
  </si>
  <si>
    <t>SINAPI           74130/003</t>
  </si>
  <si>
    <t>Interruptor diferencial residual 20A/30mA-2P</t>
  </si>
  <si>
    <t>SEDOP         171468</t>
  </si>
  <si>
    <t>Tomadas 2 (2P+T) 10A (s/fiação)</t>
  </si>
  <si>
    <t>SEDOP         171522</t>
  </si>
  <si>
    <t>SEDOP         171523</t>
  </si>
  <si>
    <t>11.16</t>
  </si>
  <si>
    <t>11.17</t>
  </si>
  <si>
    <t>11.18</t>
  </si>
  <si>
    <t>11.19</t>
  </si>
  <si>
    <t>11.20</t>
  </si>
  <si>
    <t>11.21</t>
  </si>
  <si>
    <t>11.22</t>
  </si>
  <si>
    <t>Conjunto Airstop de embutir completo</t>
  </si>
  <si>
    <t>SEDOP         231215</t>
  </si>
  <si>
    <t>Interruptor 1 tecla+tomada (s/fiaçao)</t>
  </si>
  <si>
    <t>SEDOP         170337</t>
  </si>
  <si>
    <t>Interruptor 1 tecla simples (s/fiaçao)</t>
  </si>
  <si>
    <t>SEDOP         170338</t>
  </si>
  <si>
    <t>SEDOP         170339</t>
  </si>
  <si>
    <t>SEDOP         170332</t>
  </si>
  <si>
    <t>Interruptor 3 teclas simples (s/fiaçao)</t>
  </si>
  <si>
    <t>SEDOP         170984</t>
  </si>
  <si>
    <t>Luminária tipo arandela p/ lâmp fluorescente</t>
  </si>
  <si>
    <t>SEDOP         170999</t>
  </si>
  <si>
    <t>Lâmpada fluorescente com reator acoplado (PLL)25W -127V/220V</t>
  </si>
  <si>
    <t>Caixa plástica 4"x2"</t>
  </si>
  <si>
    <t>SEDOP         170881</t>
  </si>
  <si>
    <t>Caixa plástica octogonal</t>
  </si>
  <si>
    <t>Centro de distribuiçao p/ 12 disjuntores (c/ barramento)</t>
  </si>
  <si>
    <t>TABELA                                               SINAPI/PA - 16/07/2020                       COM DESONERAÇÃO                  SEDOP ABRIL/2020</t>
  </si>
  <si>
    <r>
      <rPr>
        <b/>
        <sz val="11"/>
        <color indexed="8"/>
        <rFont val="Courier New"/>
        <family val="3"/>
      </rPr>
      <t>OBRA:</t>
    </r>
    <r>
      <rPr>
        <sz val="11"/>
        <color indexed="8"/>
        <rFont val="Courier New"/>
        <family val="3"/>
      </rPr>
      <t xml:space="preserve"> CENTRO DE REFERÊNCIA EM SAÚDE</t>
    </r>
  </si>
  <si>
    <t>11.23</t>
  </si>
  <si>
    <t>11.24</t>
  </si>
  <si>
    <t>3 metros</t>
  </si>
  <si>
    <t>122,67 metros</t>
  </si>
  <si>
    <t>171,36 metros</t>
  </si>
  <si>
    <t>148,20 metros</t>
  </si>
  <si>
    <t>104,69 metros</t>
  </si>
  <si>
    <t>7,19 metros</t>
  </si>
  <si>
    <t>5 unidades</t>
  </si>
  <si>
    <t>8 unidades</t>
  </si>
  <si>
    <t>Tomada 2P+T 10A (s/fiaçao)</t>
  </si>
  <si>
    <t>Tomada 2P+T 20A (s/fiaçao)</t>
  </si>
  <si>
    <t>SEDOP         170514</t>
  </si>
  <si>
    <t>Luminaria c/ 1 lamp. fluorescente 15W (sem fiaçao)</t>
  </si>
  <si>
    <t>SEDOP         170515</t>
  </si>
  <si>
    <t>Luminaria c/ 1 lamp. fluorescente 25W (sem fiaçao)</t>
  </si>
  <si>
    <t>11 unidades</t>
  </si>
  <si>
    <t>31 unidade</t>
  </si>
  <si>
    <t>CENTRO DE REFERENCIA EM SAÚDE</t>
  </si>
  <si>
    <t>DATA DO ORÇAMENTO: 30/09/2020</t>
  </si>
  <si>
    <t>DATA DA EXPEDIÇÃO: 30/09/2020</t>
  </si>
  <si>
    <t>LOCAL DA OBRA:</t>
  </si>
  <si>
    <r>
      <rPr>
        <b/>
        <sz val="12"/>
        <color indexed="8"/>
        <rFont val="Courier New"/>
        <family val="3"/>
      </rPr>
      <t xml:space="preserve">PROPRIETÁRIO: </t>
    </r>
    <r>
      <rPr>
        <sz val="12"/>
        <color indexed="8"/>
        <rFont val="Courier New"/>
        <family val="3"/>
      </rPr>
      <t>MUNICÍPIO DE ITAITUBA</t>
    </r>
  </si>
  <si>
    <t xml:space="preserve">DATA DA EXPEDIÇÃO:    </t>
  </si>
  <si>
    <t xml:space="preserve">VALOR DA OBRA: </t>
  </si>
  <si>
    <t>MATERIAL</t>
  </si>
  <si>
    <t xml:space="preserve">FONTE </t>
  </si>
  <si>
    <t>UNID</t>
  </si>
  <si>
    <t>COEFICENTE</t>
  </si>
  <si>
    <t>PREÇO UNITÁRIO</t>
  </si>
  <si>
    <t>SINAPI</t>
  </si>
  <si>
    <t>1,0000000</t>
  </si>
  <si>
    <t>KG</t>
  </si>
  <si>
    <t>H</t>
  </si>
  <si>
    <t>88316</t>
  </si>
  <si>
    <t>SERVENTE COM ENCARGOS COMPLEMENTARES</t>
  </si>
  <si>
    <t>TOTAL C/ ENCARGOS S/ BDI</t>
  </si>
  <si>
    <t>CHP</t>
  </si>
  <si>
    <t>PEDREIRO COM ENCARGOS COMPLEMENTARES</t>
  </si>
  <si>
    <t>UN</t>
  </si>
  <si>
    <t>TABELA                                               SINAPI/PA - 16/07/2020 COM DESONERAÇÃO                  SEDOP ABRIL/2020</t>
  </si>
  <si>
    <t>1.1  11340 - Placa de obra em lona com plotagem de gráfica - m²</t>
  </si>
  <si>
    <t>SEDOP</t>
  </si>
  <si>
    <t>Lona com plotagem de gráfica</t>
  </si>
  <si>
    <t>Pernamanca 3" x 2" 4 m - madeira branca</t>
  </si>
  <si>
    <t>Prego 1 1/2"x13</t>
  </si>
  <si>
    <t>CARPINTEIRO COM ENCARGOS COMPLEMENTARES</t>
  </si>
  <si>
    <t>Dz</t>
  </si>
  <si>
    <t>D00475</t>
  </si>
  <si>
    <t>D00281</t>
  </si>
  <si>
    <t>D00084</t>
  </si>
  <si>
    <t>1.2 10008 - Limpeza do terreno - m²</t>
  </si>
  <si>
    <t>1.3 10009 - Locação da obra a trena - M²</t>
  </si>
  <si>
    <t>Prego 2 1/2"x10</t>
  </si>
  <si>
    <t>Arame recozido No. 18</t>
  </si>
  <si>
    <t>Tábua de madeira branca 4m</t>
  </si>
  <si>
    <t>Linha de nylon no. 80</t>
  </si>
  <si>
    <t>D00081</t>
  </si>
  <si>
    <t>D00043</t>
  </si>
  <si>
    <t>D00016</t>
  </si>
  <si>
    <t>D00238</t>
  </si>
  <si>
    <t>DZ</t>
  </si>
  <si>
    <t>Rl</t>
  </si>
  <si>
    <t>2.1 30010 - Escavação manual ate 1.50m de profundidade - m³</t>
  </si>
  <si>
    <t>2.2 30011 - Aterro c/ material fora da obra, incl. Apiloamento - m³</t>
  </si>
  <si>
    <t>Compactador de solo CM-13</t>
  </si>
  <si>
    <t>HP</t>
  </si>
  <si>
    <t>Aterro arenoso</t>
  </si>
  <si>
    <t>M00006</t>
  </si>
  <si>
    <t>J00001</t>
  </si>
  <si>
    <t>3.1.1 40283 - Bloco em concreto armado p/ fundaçao (incl. forma) - M³</t>
  </si>
  <si>
    <t>Forma c/ madeira branca</t>
  </si>
  <si>
    <t>Desforma</t>
  </si>
  <si>
    <t>Armação p/ concreto</t>
  </si>
  <si>
    <t>Concreto c/ seixo Fck= 20 MPA (incl. preparo e lançamento)</t>
  </si>
  <si>
    <t>3.1.2 40284 - Baldrame em concreto armado c/ cinta de amarração - M³</t>
  </si>
  <si>
    <t>3.2.1 50729 - Concreto armado fck=20MPA c/ forma mad. Branca - M³</t>
  </si>
  <si>
    <t>3.2.2 50258 - Concreto c/ seixo Fck= 15 MPA (incl. preparo e lançamento) - M³</t>
  </si>
  <si>
    <t>Areia</t>
  </si>
  <si>
    <t>Betoneira eletrica - 320l</t>
  </si>
  <si>
    <t>Cimento</t>
  </si>
  <si>
    <t>Seixo lavado</t>
  </si>
  <si>
    <t>OPERADOR DE BETONEIRA/MISTURADOR COM ENCARGOS</t>
  </si>
  <si>
    <t>J00005</t>
  </si>
  <si>
    <t>M00008</t>
  </si>
  <si>
    <t>J00003</t>
  </si>
  <si>
    <t>J00007</t>
  </si>
  <si>
    <t>SC</t>
  </si>
  <si>
    <t>4.1 60046 - Alvenaria tijolo de barro a cutelo - M²</t>
  </si>
  <si>
    <t>Tijolo de barro 14x19x9</t>
  </si>
  <si>
    <t>Argamassa de cimento,areia e adit. plast. 1:6</t>
  </si>
  <si>
    <t>D00036</t>
  </si>
  <si>
    <t>4.2 60045 - Alvenaria tijolo de barro a singelo -M²</t>
  </si>
  <si>
    <t>4.3 110143 - Chapisco de cimento e areia no traço 1:3 - M²</t>
  </si>
  <si>
    <t>Argamassa de cimento e areia no traço 1:3</t>
  </si>
  <si>
    <t>4.4 110763 - Reboco com argamassa 1:6:Adit. Plast. - M²</t>
  </si>
  <si>
    <t>Argamassa de cimento e areia no traço 1:6</t>
  </si>
  <si>
    <t>4.5 87273 - REVESTIMENTO CERÂMICO PARA PAREDES INTERNAS COM PLACAS TIPO ESMALTADA EXTRA DE DIMENSÕES 33X45 CM APLICADAS EM AMBIENTES DE ÁREA MAIOR QUE 5 M² NA ALTURA INTEIRA DAS PAREDES. AF_06/2014 - M²</t>
  </si>
  <si>
    <t>5.1 150730 - PVA interna c/ massa acrilica e selador - m²</t>
  </si>
  <si>
    <t>Lixa para parede</t>
  </si>
  <si>
    <t>Massa acrílica</t>
  </si>
  <si>
    <t>Tinta latex interior</t>
  </si>
  <si>
    <t>Liquido selador p/ parede</t>
  </si>
  <si>
    <t>PINTOR COM ENCARGOS COMPLEMENTARES</t>
  </si>
  <si>
    <t>P00007</t>
  </si>
  <si>
    <t>P00022</t>
  </si>
  <si>
    <t>P00002</t>
  </si>
  <si>
    <t>P00008</t>
  </si>
  <si>
    <t>UM</t>
  </si>
  <si>
    <t>GL</t>
  </si>
  <si>
    <t>5.2 150377 - Esmalte s/ madeira c/ selador sem massa - m²</t>
  </si>
  <si>
    <t>P00019</t>
  </si>
  <si>
    <t>P00027</t>
  </si>
  <si>
    <t>P00014</t>
  </si>
  <si>
    <t>P0030</t>
  </si>
  <si>
    <t>Tinta esmalte</t>
  </si>
  <si>
    <t>Aguarraz</t>
  </si>
  <si>
    <t>Lixa para madeira</t>
  </si>
  <si>
    <t>Liquido selador p/madeira</t>
  </si>
  <si>
    <t>6.1 - 70054 - Estrutura em mad.p/ chapa fibrocimento - pc. Serrada - m²</t>
  </si>
  <si>
    <t>D00082</t>
  </si>
  <si>
    <t>D00012</t>
  </si>
  <si>
    <t>D00010</t>
  </si>
  <si>
    <t>D00006</t>
  </si>
  <si>
    <t>Prego 2"x11</t>
  </si>
  <si>
    <t>Ripão em madeira de lei 2"x1" serr.</t>
  </si>
  <si>
    <t>Pernamanca 3"x2" 4 m ser - mad. forte</t>
  </si>
  <si>
    <t>Peça em madeira de lei 6"x3" 4 m serr.</t>
  </si>
  <si>
    <t>AJUDANTE DE CARPINTEIRO COM ENCARGOS</t>
  </si>
  <si>
    <t>6.2 71498 - Cobertura - Telha de fibrocimento e=4mm - M²</t>
  </si>
  <si>
    <t>D00344</t>
  </si>
  <si>
    <t>D00209</t>
  </si>
  <si>
    <t>D00429</t>
  </si>
  <si>
    <t>D00001</t>
  </si>
  <si>
    <t>D00002</t>
  </si>
  <si>
    <t>Arruela concava em PVC d=5/16"</t>
  </si>
  <si>
    <t>Gancho chato p/ telha fibrocimento</t>
  </si>
  <si>
    <t>Telha Brasilit ondulada (2,44x0,50) e=4mm</t>
  </si>
  <si>
    <t>Parafuso fo go 5/16" c= 110mm</t>
  </si>
  <si>
    <t>Massa de vedação</t>
  </si>
  <si>
    <t>TELHADISTA COM ENCARGOS COMPLEMENTARES</t>
  </si>
  <si>
    <t>6.3 70029 - Cumeeira em fibrocimento e=6mm - M</t>
  </si>
  <si>
    <t>D00176</t>
  </si>
  <si>
    <t>Cumeeira normal em fibrocimento 6mm</t>
  </si>
  <si>
    <t>7.1 130112 - Concreto simples c/ seixo e=5cm traço 1:2:3 - M²</t>
  </si>
  <si>
    <t>CIMENTO</t>
  </si>
  <si>
    <t>SEIXO LAVADO</t>
  </si>
  <si>
    <t>7.2 130110 -Camada regularizadora no traço 1:4 - M²</t>
  </si>
  <si>
    <t>7.3 87251 - REVESTIMENTO CERÂMICO PARA PISO COM PLACAS TIPO ESMALTADA EXTRA DE DIMENSÕES 45X45 CM APLICADA EM AMBIENTES DE ÁREA MAIOR QUE 10 M2. AF_06/2014 - M²</t>
  </si>
  <si>
    <t>8.1 140348 - Barroteamento em madeira de lei p/ forro PVC - m²</t>
  </si>
  <si>
    <t>8.2 141336 - Forro em lambri de PVC - M²</t>
  </si>
  <si>
    <t>A00024</t>
  </si>
  <si>
    <t>9.1 90641 - Porta em madeira lambrizada - M²</t>
  </si>
  <si>
    <t>D00283</t>
  </si>
  <si>
    <t>D00282</t>
  </si>
  <si>
    <t>Caixilho p/ esquadria madeira lambrizada</t>
  </si>
  <si>
    <t>9.2 91511 - Esquadria de correr em vidro temperado de 6mm - m²</t>
  </si>
  <si>
    <t>D00350</t>
  </si>
  <si>
    <t>D00473</t>
  </si>
  <si>
    <t>CJ</t>
  </si>
  <si>
    <t>Vidro temperado incolor e= 6mm</t>
  </si>
  <si>
    <t>Ferragens para esquadria de correr</t>
  </si>
  <si>
    <t>AJUDANTE DE PEDREIRO COM ENCARGOS</t>
  </si>
  <si>
    <t>9.3 120734 - Soleira e peitoril - granito preto - e=2cm - m²</t>
  </si>
  <si>
    <t>D00345</t>
  </si>
  <si>
    <t>A00053</t>
  </si>
  <si>
    <t>Argamassa AC-III</t>
  </si>
  <si>
    <t>Granito p/ soleira/peitoril e=2cm</t>
  </si>
  <si>
    <t>10.1.1 180102 - Tubo em PVC - 100mm (LS) - M</t>
  </si>
  <si>
    <t>10.1.2 180103 -  Tubo em PVC - 75mm (LS) - M</t>
  </si>
  <si>
    <t>10.1.3 180104 -  Tubo em PVC - 50mm (LS) - M</t>
  </si>
  <si>
    <t>D00222</t>
  </si>
  <si>
    <t>D00223</t>
  </si>
  <si>
    <t>H00001</t>
  </si>
  <si>
    <t>TB</t>
  </si>
  <si>
    <t>Solução limpadora</t>
  </si>
  <si>
    <t>Adesivo p/ PVC - 75g</t>
  </si>
  <si>
    <t>AUXILIAR DE ENCANADOR OU BOMBEIRO HIDRÁULICO</t>
  </si>
  <si>
    <t>ENCANADOR OU BOMBEIRO HIDRÁULICO COM ENCARGOS</t>
  </si>
  <si>
    <t>H00002</t>
  </si>
  <si>
    <t>H00003</t>
  </si>
  <si>
    <t>10.1.4 180473 - Joelho 90º RC em PVC - JS - 75mm-LS - UND</t>
  </si>
  <si>
    <t>H00153</t>
  </si>
  <si>
    <t>Joelho/Cotovelo 90º RC em PVC - JS - 75mm-LS</t>
  </si>
  <si>
    <t>Joelho/Cotovelo 90º RC em PVC - JS - 50mm-LS</t>
  </si>
  <si>
    <t>H00105</t>
  </si>
  <si>
    <t>10.1.5 180472 - Joelho 90º RC em PVC - JS - 50mm-LS - UND</t>
  </si>
  <si>
    <t>10.1.6 180476 - Tê em PVC - JS - 50x50mm-LS - und</t>
  </si>
  <si>
    <t>10.1.7 180255 - Redução PVC 75mm x 50mm - LS - und</t>
  </si>
  <si>
    <t>10.1.8 180093 - Caixa sifonada de PVC c/ grelha - 100x100x50mm - und</t>
  </si>
  <si>
    <t>10.1.9 89811 - CURVA CURTA 90 GRAUS, PVC, SERIE NORMAL, ESGOTO PREDIAL, DN 100 MM, JUNTA ELÁSTICA, FORNECIDO E INSTALADO EM PRUMADA DE ESGOTO SANITÁRIO OU VENTILAÇÃO. AF_12/2014 - und</t>
  </si>
  <si>
    <t>10.1.10 89803 - CURVA CURTA 90 GRAUS, PVC, SERIE NORMAL, ESGOTO PREDIAL, DN 50 MM, JUNTA ELÁSTICA, FORNECIDO E INSTALADO EM PRUMADA DE ESGOTO SANITÁRIO OU VENTILAÇÃO. AF_12/2014 - UND</t>
  </si>
  <si>
    <t>10.1.11 180243 - Joelho/Cotovelo 45° PVC JS - 50mm - LS - UND</t>
  </si>
  <si>
    <t>10.1.12 180679 - Caixa em alvenaria de 50x50x50cm c/ tpo. Concreto - UND</t>
  </si>
  <si>
    <t>10.1.14 180349 - Fossa septica pre-moldada cap= 10 pessoas - UND</t>
  </si>
  <si>
    <t>H00212</t>
  </si>
  <si>
    <t>Te curto em PVC - JS - 50x50mm (LS)</t>
  </si>
  <si>
    <t>Redução excêntrica PVC 75mm x 50mm - LS</t>
  </si>
  <si>
    <t>H00340</t>
  </si>
  <si>
    <t>H0008</t>
  </si>
  <si>
    <t>h00328</t>
  </si>
  <si>
    <t>Lastro de concreto magro c/ seixo</t>
  </si>
  <si>
    <t>Concreto armado Fck=15 MPA c/forma mad. branca</t>
  </si>
  <si>
    <t>Cimentado liso e=2cm traço 1:3</t>
  </si>
  <si>
    <t>10.1.13 180350 - Sumidouro pre-moldado cap= 10 pessoas - UND</t>
  </si>
  <si>
    <t>SEDOP          180350</t>
  </si>
  <si>
    <t>H00062</t>
  </si>
  <si>
    <t>Sumidouro cap=10 pessoas</t>
  </si>
  <si>
    <t>Retirada de entulho - manualmente (incluindo caixa coletora)</t>
  </si>
  <si>
    <t>Reaterro compactado</t>
  </si>
  <si>
    <t>Fossa septica cap= 10 pessoas</t>
  </si>
  <si>
    <t>H00061</t>
  </si>
  <si>
    <t>10.2.1 180239 - Adaptador curto PVC SR - 20mm x 1/2" (LH) - und</t>
  </si>
  <si>
    <t>10.2.2 180237 - Adaptador curto PVC SR - 32mm x 1" (LH) - und</t>
  </si>
  <si>
    <t>10.2.3 180236 - Adaptador curto PVC SR - 50mm x 1 1/2" (LH) - und</t>
  </si>
  <si>
    <t>10.2.4 181513 - Bucha de redução JS 25x20mm (LH) - und</t>
  </si>
  <si>
    <t>10.2.6 180231 - Bucha de redução JS - 50mm x 32mm (LH) - und</t>
  </si>
  <si>
    <t>10.2.7 89365 - CURVA 45 GRAUS, PVC, SOLDÁVEL, DN 25MM, INSTALADO EM RAMAL OU SUB-RAMAL DE ÁGUA - FORNECIMENTO E INSTALAÇÃO. AF_12/2014 - und</t>
  </si>
  <si>
    <t>10.2.8 89364 - CURVA 90 GRAUS, PVC, SOLDÁVEL, DN 25MM, INSTALADO EM RAMAL OU SUB-RAMAL DE ÁGUA - FORNECIMENTO E INSTALAÇÃO. AF_12/2014 - und</t>
  </si>
  <si>
    <t>10.2.9 89369 - CURVA 90 GRAUS, PVC, SOLDÁVEL, DN 32MM, INSTALADO EM RAMAL OU SUB-RAMAL DE ÁGUA - FORNECIMENTO E INSTALAÇÃO. AF_12/2014 -UND</t>
  </si>
  <si>
    <t>10.2.10 89503 - CURVA 90 GRAUS, PVC, SOLDÁVEL, DN 50MM, INSTALADO EM PRUMADA DE ÁGUA -FORNECIMENTO E INSTALAÇÃO. AF_12/2014 - und</t>
  </si>
  <si>
    <t>10.2.11 180221- Joelho/Cotovelo 90º PVC SRM - 20mm X 1/2" (LH) - und</t>
  </si>
  <si>
    <t>10.2.12 180446 - Registro de pressao c/ canopla - 3/4" -und</t>
  </si>
  <si>
    <t>10.2.13 94490 - REGISTRO DE ESFERA, PVC, SOLDÁVEL, DN 32 MM, INSTALADO EM RESERVAÇÃO DE ÁGUA DE EDIFICAÇÃO QUE POSSUA RESERVATÓRIO DE FIBRA/FIBROCIMENTO FORNECIMENTO E INSTALAÇÃO. AF_06/2016 - und</t>
  </si>
  <si>
    <t>10.2.14 94492 - REGISTRO DE ESFERA, PVC, SOLDÁVEL, DN 50 MM, INSTALADO EM RESERVAÇÃO DE ÁGUA DE EDIFICAÇÃO QUE POSSUA RESERVATÓRIO DE FIBRA/FIBROCIMENTO FORNECIMENTO E INSTALAÇÃO. AF_06/2 - und</t>
  </si>
  <si>
    <t>10.2.15 180434 - Tê em PVC - JS - 25mm-LH - UND</t>
  </si>
  <si>
    <t>10.2.16 180435 - Tê em PVC - JS - 32mm-LH - UND</t>
  </si>
  <si>
    <t>10.2.21 - 180460 - Reservatório em polietileno de 500 L - UND</t>
  </si>
  <si>
    <t>10.2.20 180423 - Tubo em PVC - JS - 50mm (c/ rasgo na alvenaria)-LH - M</t>
  </si>
  <si>
    <t>10.2.19 180106 - Tubo em PVC - JS - 32mm (c/ rasgo na alvenaria)-LH - M</t>
  </si>
  <si>
    <t>10.2.18 180107 - Tubo em PVC - JS - 25mm (c/ rasgo na alvenaria)-LH - M</t>
  </si>
  <si>
    <t>10.2.17 180108 - Tubo em PVC - JS - 20mm (c/ rasgo na alvenaria)-LH - M</t>
  </si>
  <si>
    <t>10.3.1 190609 - Bacia sifonada c/cx. descarga acoplada c/ assento - UND</t>
  </si>
  <si>
    <t>10.3.2 190218 - Chuveiro em PVC - UND</t>
  </si>
  <si>
    <t>10.3.3 190232 - Lavatorio de louça s/col.c/torn.,sifao e valv. - UND</t>
  </si>
  <si>
    <t>10.3.4 190238 - Pia 01 cuba em aço inox c/torn.,sifao e valv.(1,50m) - UND</t>
  </si>
  <si>
    <t>Fita de vedacao</t>
  </si>
  <si>
    <t>H00367</t>
  </si>
  <si>
    <t>H00055</t>
  </si>
  <si>
    <t>H00365</t>
  </si>
  <si>
    <t>H00364</t>
  </si>
  <si>
    <t>h00428</t>
  </si>
  <si>
    <t>SEDOP          180230</t>
  </si>
  <si>
    <t>10.2.5 180230 - Bucha de redução JS - 32mm x 25mm (LH) - und</t>
  </si>
  <si>
    <t>H00358</t>
  </si>
  <si>
    <t>H00359</t>
  </si>
  <si>
    <t>H00349</t>
  </si>
  <si>
    <t>H00168</t>
  </si>
  <si>
    <t>H00116</t>
  </si>
  <si>
    <t>H00117</t>
  </si>
  <si>
    <t xml:space="preserve"> Tê em PVC - JS - 32mm</t>
  </si>
  <si>
    <t>H00007</t>
  </si>
  <si>
    <t>H00006</t>
  </si>
  <si>
    <t>Tubo em PVC - JS - 25mm -LH</t>
  </si>
  <si>
    <t>Tubo em PVC - JS - 20mm -LH</t>
  </si>
  <si>
    <t>H00005</t>
  </si>
  <si>
    <t>Tubo em PVC - JS - 32mm -LH</t>
  </si>
  <si>
    <t>H00157</t>
  </si>
  <si>
    <t>Tubo em PVC - JS - 50mm (LH)</t>
  </si>
  <si>
    <t>Flange de aco galvanizado - 50mm</t>
  </si>
  <si>
    <t>Flange de aco galvanizado - 20mm</t>
  </si>
  <si>
    <t>Viga de peroba 6x16cm</t>
  </si>
  <si>
    <t>Flange de aco galvanizado - 25mm</t>
  </si>
  <si>
    <t>H00186</t>
  </si>
  <si>
    <t>H00184</t>
  </si>
  <si>
    <t>H00182</t>
  </si>
  <si>
    <t>D00224</t>
  </si>
  <si>
    <t>H00185</t>
  </si>
  <si>
    <t>H00042</t>
  </si>
  <si>
    <t>H00022</t>
  </si>
  <si>
    <t>H00263</t>
  </si>
  <si>
    <t>H00025</t>
  </si>
  <si>
    <t>H00023</t>
  </si>
  <si>
    <t>H00024</t>
  </si>
  <si>
    <t>Parafuso niquelado para loucas sanitarias</t>
  </si>
  <si>
    <t>Assento plastico</t>
  </si>
  <si>
    <t>Bacia sifonada c/ cx. descarga acoplada</t>
  </si>
  <si>
    <t>Tubo de ligacao em PVC c/ canopla (LS)</t>
  </si>
  <si>
    <t>Bolsa plastica (vaso sanitario)</t>
  </si>
  <si>
    <t>Anel de borracha de 1"</t>
  </si>
  <si>
    <t>H00043</t>
  </si>
  <si>
    <t>H00032</t>
  </si>
  <si>
    <t>H00056</t>
  </si>
  <si>
    <t>H00046</t>
  </si>
  <si>
    <t>H00052</t>
  </si>
  <si>
    <t>H00028</t>
  </si>
  <si>
    <t>Sifao metalico de 1 1/2 "</t>
  </si>
  <si>
    <t>Torneira metalica p/ lavatorio de 1/2"</t>
  </si>
  <si>
    <t>Ligacao flexivel (engate) plastico</t>
  </si>
  <si>
    <t>Lavatorio de louca s/coluna branco (medio)</t>
  </si>
  <si>
    <t>Valv. p/ lavat./bide d = 1" - cromada</t>
  </si>
  <si>
    <t>H00020</t>
  </si>
  <si>
    <t>H00016</t>
  </si>
  <si>
    <t>H00019</t>
  </si>
  <si>
    <t>H00018</t>
  </si>
  <si>
    <t>Valvula p/ pia d = 2" - inox</t>
  </si>
  <si>
    <t>Sifao metalico de 2''</t>
  </si>
  <si>
    <t>Torneira longa metalica de 3/4"</t>
  </si>
  <si>
    <t>Pia de aco inoxidavel c/ 01 cuba de 1,50m</t>
  </si>
  <si>
    <t>6,96 + 4,37 + 11,10 + 7,20 + 2,40 + 6,19 + 3,60 + 3,12 + 6,06 = 51 m²</t>
  </si>
  <si>
    <t>6,96 + 4,37 + 11,10 + 7,20 + 2,40 + 6,19 + 3,60 + 3,12 = 44,94 m²</t>
  </si>
  <si>
    <t>BDI: 29,90%</t>
  </si>
  <si>
    <t>11.1 170632 - Eletroduto PVC de 1 1/4" - und</t>
  </si>
  <si>
    <t>11.3 171267 - Curva 90° p/ elet. PVC 1 1/4" (IE) - und</t>
  </si>
  <si>
    <t>11.4 91924 - CABO DE COBRE FLEXÍVEL ISOLADO, 1,5 MM², ANTI-CHAMA 450/750 V, PARA CIRCUITOS TERMINAIS - FORNECIMENTO E INSTALAÇÃO. AF_12/2015 - m</t>
  </si>
  <si>
    <t>11.5 91926 - CABO DE COBRE FLEXÍVEL ISOLADO, 2,5 MM², ANTI-CHAMA 450/750 V, PARA CIRCUITOS TERMINAIS - FORNECIMENTO E INSTALAÇÃO. AF_12/2015 - m</t>
  </si>
  <si>
    <t>11.6 91928 - CABO DE COBRE FLEXÍVEL ISOLADO, 4 MM², ANTI-CHAMA 450/750 V, PARA CIRCUITOS TERMINAIS - FORNECIMENTO E INSTALAÇÃO. AF_12/2015 - m</t>
  </si>
  <si>
    <t>11.8 74130/001 - DISJUNTOR TERMOMAGNETICO MONOPOLAR PADRAO NEMA (AMERICANO) 10 A 30A 240V, FORNECIMENTO E INSTALACAO - und</t>
  </si>
  <si>
    <t>11.9 74130/003  - DISJUNTOR TERMOMAGNETICO BIPOLAR PADRAO NEMA (AMERICANO) 10 A 50A 240V, FORNECIMENTO E INSTALACAO - und</t>
  </si>
  <si>
    <t>11.10 171468 - Interruptor diferencial residual 20A/30mA-2P - und</t>
  </si>
  <si>
    <t>11.11 170339 - Tomada 2P+T 10A (s/fiaçao) - und</t>
  </si>
  <si>
    <t>11.12 171523 - Tomada 2P+T 20A (s/fiaçao) - und</t>
  </si>
  <si>
    <t>11.13 171522 - Tomadas 2 (2P+T) 10A (s/fiação) - und</t>
  </si>
  <si>
    <t>11.14 231215 - Conjunto Airstop de embutir completo - und</t>
  </si>
  <si>
    <t>11.15 170337 - Interruptor 1 tecla+tomada (s/fiaçao) - und</t>
  </si>
  <si>
    <t>11.16 170332- Interruptor 1 tecla simples (s/fiaçao) - und</t>
  </si>
  <si>
    <t>11.17 170338 - Interruptor 3 teclas simples (s/fiaçao) - und</t>
  </si>
  <si>
    <t>11.18 170514 - Luminaria c/ 1 lamp. fluorescente 15W (sem fiaçao) - und</t>
  </si>
  <si>
    <t>11.19 170515 - Luminaria c/ 1 lamp. fluorescente 25W (sem fiaçao) - und</t>
  </si>
  <si>
    <t>11.20 170984 - Luminária tipo arandela p/ lâmp fluorescente - und</t>
  </si>
  <si>
    <t>11.21 170999 - Lâmpada fluorescente com reator acoplado (PLL)25W -127V/220V - und</t>
  </si>
  <si>
    <t>11.23 170881 - Caixa plástica 4"x2" - und</t>
  </si>
  <si>
    <t>E00295</t>
  </si>
  <si>
    <t>Eletroduto em PVC de 1 1/4"</t>
  </si>
  <si>
    <t>AUXILIAR DE ELETRICISTA COM ENCARGOS</t>
  </si>
  <si>
    <t>ELETRICISTA COM ENCARGOS COMPLEMENTARES</t>
  </si>
  <si>
    <t>E00015</t>
  </si>
  <si>
    <t>Eletroduto em PVC de 1</t>
  </si>
  <si>
    <t>E00527</t>
  </si>
  <si>
    <t>11.2 170078 - Eletroduto PVC de 1" - M</t>
  </si>
  <si>
    <t>E00761</t>
  </si>
  <si>
    <t>e00065</t>
  </si>
  <si>
    <t>E00768</t>
  </si>
  <si>
    <t>E00767</t>
  </si>
  <si>
    <t>E00708</t>
  </si>
  <si>
    <t>Conjunto Airstop de embutir completa</t>
  </si>
  <si>
    <t>Interruptor 1 tecla e 1 tomada 10A - 250V</t>
  </si>
  <si>
    <t>E00063</t>
  </si>
  <si>
    <t>E00023</t>
  </si>
  <si>
    <t xml:space="preserve">Interruptor 3 teclas simples (s/fiaçao) </t>
  </si>
  <si>
    <t>E00064</t>
  </si>
  <si>
    <t>E00028</t>
  </si>
  <si>
    <t xml:space="preserve"> Luminaria c/ 1 lamp. fluorescente 15W (sem fiaçao)</t>
  </si>
  <si>
    <t>Luminária completa c/lâmp.fluor.1x32W - FCB</t>
  </si>
  <si>
    <t>E00066</t>
  </si>
  <si>
    <t>Luminária tipo arandela p/ lâmp incandescente</t>
  </si>
  <si>
    <t>E00601</t>
  </si>
  <si>
    <t>Lâmpada fluorescente com reator acoplado (PLL)20W</t>
  </si>
  <si>
    <t>E00575</t>
  </si>
  <si>
    <t>SEDOP         171417</t>
  </si>
  <si>
    <t>11.22 171417 - Caixa plástica octogonal - und</t>
  </si>
  <si>
    <t>E00758</t>
  </si>
  <si>
    <t>E00444</t>
  </si>
  <si>
    <t>SEDOP         170321</t>
  </si>
  <si>
    <t>11.24 - 170321 - Centro de distribuiçao p/ 12 disjuntores (c/ barramento) - und</t>
  </si>
  <si>
    <t>E00044</t>
  </si>
  <si>
    <t>Centro de distribuição p/ 12 disj. c/ barramento</t>
  </si>
  <si>
    <t>BDI (29,90%)</t>
  </si>
  <si>
    <t>536</t>
  </si>
  <si>
    <t>REVESTIMENTO EM CERAMICA ESMALTADA EXTRA, PEI MENOR OU IGUAL A 3, FORMATO MENOR OU IGUAL A 2025 CM2</t>
  </si>
  <si>
    <t>1381</t>
  </si>
  <si>
    <t>ARGAMASSA COLANTE AC I PARA CERAMICAS</t>
  </si>
  <si>
    <t>34357</t>
  </si>
  <si>
    <t>REJUNTE CIMENTICIO, QUALQUER COR</t>
  </si>
  <si>
    <t>88256</t>
  </si>
  <si>
    <t>AZULEJISTA OU LADRILHISTA COM ENCARGOS COMPLEMENTARES</t>
  </si>
  <si>
    <t>1,0800000</t>
  </si>
  <si>
    <t>24,90</t>
  </si>
  <si>
    <t>6,1400000</t>
  </si>
  <si>
    <t>0,64</t>
  </si>
  <si>
    <t>0,2200000</t>
  </si>
  <si>
    <t>3,75</t>
  </si>
  <si>
    <t>0,6600000</t>
  </si>
  <si>
    <t>19,08</t>
  </si>
  <si>
    <t>0,3600000</t>
  </si>
  <si>
    <t>14,36</t>
  </si>
  <si>
    <t>1287</t>
  </si>
  <si>
    <t>PISO EM CERAMICA ESMALTADA EXTRA, PEI MAIOR OU IGUAL A 4, FORMATO MENOR OU IGUAL A 2025 CM2</t>
  </si>
  <si>
    <t>1,0600000</t>
  </si>
  <si>
    <t>23,90</t>
  </si>
  <si>
    <t>0,1900000</t>
  </si>
  <si>
    <t>0,2600000</t>
  </si>
  <si>
    <t>0,1500000</t>
  </si>
  <si>
    <t>301</t>
  </si>
  <si>
    <t>ANEL BORRACHA PARA TUBO ESGOTO PREDIAL, DN 100 MM (NBR 5688)</t>
  </si>
  <si>
    <t>1966</t>
  </si>
  <si>
    <t>CURVA PVC CURTA 90 GRAUS, 100 MM, PARA ESGOTO PREDIAL</t>
  </si>
  <si>
    <t>20078</t>
  </si>
  <si>
    <t>PASTA LUBRIFICANTE PARA TUBOS E CONEXOES COM JUNTA ELASTICA (USO EM PVC, ACO, POLIETILENO E OUTROS) ( DE *400* G)</t>
  </si>
  <si>
    <t>88248</t>
  </si>
  <si>
    <t>AUXILIAR DE ENCANADOR OU BOMBEIRO HIDRÁULICO COM ENCARGOS COMPLEMENTARES</t>
  </si>
  <si>
    <t>88267</t>
  </si>
  <si>
    <t>ENCANADOR OU BOMBEIRO HIDRÁULICO COM ENCARGOS COMPLEMENTARES</t>
  </si>
  <si>
    <t>2,90</t>
  </si>
  <si>
    <t>12,55</t>
  </si>
  <si>
    <t>0,0460000</t>
  </si>
  <si>
    <t>17,03</t>
  </si>
  <si>
    <t>0,1200000</t>
  </si>
  <si>
    <t>13,80</t>
  </si>
  <si>
    <t>17,60</t>
  </si>
  <si>
    <t>296</t>
  </si>
  <si>
    <t>ANEL BORRACHA PARA TUBO ESGOTO PREDIAL DN 50 MM (NBR 5688)</t>
  </si>
  <si>
    <t>1932</t>
  </si>
  <si>
    <t>CURVA PVC CURTA 90 G, DN 50 MM, PARA ESGOTO PREDIAL</t>
  </si>
  <si>
    <t>1,64</t>
  </si>
  <si>
    <t>5,57</t>
  </si>
  <si>
    <t>0,0200000</t>
  </si>
  <si>
    <t>0,0400000</t>
  </si>
  <si>
    <t>122</t>
  </si>
  <si>
    <t>ADESIVO PLASTICO PARA PVC, FRASCO COM 850 GR</t>
  </si>
  <si>
    <t>1927</t>
  </si>
  <si>
    <t>CURVA DE PVC 45 GRAUS, SOLDAVEL, 25 MM, PARA AGUA FRIA PREDIAL (NBR 5648)</t>
  </si>
  <si>
    <t>20083</t>
  </si>
  <si>
    <t>SOLUCAO LIMPADORA PARA PVC, FRASCO COM 1000 CM3</t>
  </si>
  <si>
    <t>38383</t>
  </si>
  <si>
    <t>LIXA D'AGUA EM FOLHA, GRAO 100</t>
  </si>
  <si>
    <t>0,0070000</t>
  </si>
  <si>
    <t>46,52</t>
  </si>
  <si>
    <t>1,59</t>
  </si>
  <si>
    <t>0,0080000</t>
  </si>
  <si>
    <t>40,40</t>
  </si>
  <si>
    <t>0,0500000</t>
  </si>
  <si>
    <t>1,51</t>
  </si>
  <si>
    <t>2,07</t>
  </si>
  <si>
    <t>1956</t>
  </si>
  <si>
    <t>CURVA DE PVC 90 GRAUS, SOLDAVEL, 25 MM, PARA AGUA FRIA PREDIAL (NBR 5648)</t>
  </si>
  <si>
    <t>1957</t>
  </si>
  <si>
    <t>CURVA DE PVC 90 GRAUS, SOLDAVEL, 32 MM, PARA AGUA FRIA PREDIAL (NBR 5648)</t>
  </si>
  <si>
    <t>0,0090000</t>
  </si>
  <si>
    <t>4,70</t>
  </si>
  <si>
    <t>0,0110000</t>
  </si>
  <si>
    <t>0,0600000</t>
  </si>
  <si>
    <t>0,1790000</t>
  </si>
  <si>
    <t>1959</t>
  </si>
  <si>
    <t>CURVA DE PVC 90 GRAUS, SOLDAVEL, 50 MM, PARA AGUA FRIA PREDIAL (NBR 5648)</t>
  </si>
  <si>
    <t>0,0180000</t>
  </si>
  <si>
    <t>10,18</t>
  </si>
  <si>
    <t>0,0220000</t>
  </si>
  <si>
    <t>0,0240000</t>
  </si>
  <si>
    <t>0,1080000</t>
  </si>
  <si>
    <t>11675</t>
  </si>
  <si>
    <t>REGISTRO DE ESFERA, PVC, COM VOLANTE, VS, SOLDAVEL, DN 32 MM, COM CORPO DIVIDIDO</t>
  </si>
  <si>
    <t>20080</t>
  </si>
  <si>
    <t>ADESIVO PLASTICO PARA PVC, FRASCO COM 175 GR</t>
  </si>
  <si>
    <t>16,23</t>
  </si>
  <si>
    <t>14,76</t>
  </si>
  <si>
    <t>0,0140000</t>
  </si>
  <si>
    <t>0,1590000</t>
  </si>
  <si>
    <t>11677</t>
  </si>
  <si>
    <t>REGISTRO DE ESFERA, PVC, COM VOLANTE, VS, SOLDAVEL, DN 50 MM, COM CORPO DIVIDIDO</t>
  </si>
  <si>
    <t>22,42</t>
  </si>
  <si>
    <t>0,1070000</t>
  </si>
  <si>
    <t>0,0270000</t>
  </si>
  <si>
    <t>0,0340000</t>
  </si>
  <si>
    <t>0,2270000</t>
  </si>
  <si>
    <t>SEDOP          180460</t>
  </si>
  <si>
    <t>1013</t>
  </si>
  <si>
    <t>CABO DE COBRE, FLEXIVEL, CLASSE 4 OU 5, ISOLACAO EM PVC/A, ANTICHAMA BWF-B, 1 CONDUTOR, 450/750 V, SECAO NOMINAL 1,5 MM2</t>
  </si>
  <si>
    <t>21127</t>
  </si>
  <si>
    <t>FITA ISOLANTE ADESIVA ANTICHAMA, USO ATE 750 V, EM ROLO DE 19 MM X 5 M</t>
  </si>
  <si>
    <t>88247</t>
  </si>
  <si>
    <t>AUXILIAR DE ELETRICISTA COM ENCARGOS COMPLEMENTARES</t>
  </si>
  <si>
    <t>88264</t>
  </si>
  <si>
    <t>1,1900000</t>
  </si>
  <si>
    <t>0,81</t>
  </si>
  <si>
    <t>3,42</t>
  </si>
  <si>
    <t>14,28</t>
  </si>
  <si>
    <t>18,19</t>
  </si>
  <si>
    <t>1014</t>
  </si>
  <si>
    <t>CABO DE COBRE, FLEXIVEL, CLASSE 4 OU 5, ISOLACAO EM PVC/A, ANTICHAMA BWF-B, 1 CONDUTOR, 450/750 V, SECAO NOMINAL 2,5 MM2</t>
  </si>
  <si>
    <t>1,29</t>
  </si>
  <si>
    <t>0,0300000</t>
  </si>
  <si>
    <t>981</t>
  </si>
  <si>
    <t>CABO DE COBRE, FLEXIVEL, CLASSE 4 OU 5, ISOLACAO EM PVC/A, ANTICHAMA BWF-B, 1 CONDUTOR, 450/750 V, SECAO NOMINAL 4 MM2</t>
  </si>
  <si>
    <t>2,30</t>
  </si>
  <si>
    <t>1022</t>
  </si>
  <si>
    <t>CABO DE COBRE, FLEXIVEL, CLASSE 4 OU 5, ISOLACAO EM PVC/A, ANTICHAMA BWF-B, COBERTURA PVC-ST1, ANTICHAMA BWF-B, 1 CONDUTOR, 0,6/1 KV, SECAO NOMINAL 2,5 MM2</t>
  </si>
  <si>
    <t>11.7 91927 - CABO DE COBRE FLEXÍVEL ISOLADO, 10 MM², ANTI-CHAMA 450/750 V, PARA CIRCUITOS TERMINAIS - FORNECIMENTO E INSTALAÇÃO. AF_12/2015 - m</t>
  </si>
  <si>
    <t>1,91</t>
  </si>
  <si>
    <t>2370</t>
  </si>
  <si>
    <t>DISJUNTOR TIPO NEMA, MONOPOLAR 10 ATE 30A, TENSAO MAXIMA DE 240 V</t>
  </si>
  <si>
    <t>7,80</t>
  </si>
  <si>
    <t>0,1250000</t>
  </si>
  <si>
    <t>2388</t>
  </si>
  <si>
    <t>DISJUNTOR TIPO NEMA, BIPOLAR 10  ATE  50 A, TENSAO MAXIMA 415 V</t>
  </si>
  <si>
    <t>41,98</t>
  </si>
  <si>
    <r>
      <rPr>
        <b/>
        <sz val="11"/>
        <color indexed="8"/>
        <rFont val="Courier New"/>
        <family val="3"/>
      </rPr>
      <t>LOCAL DA OBRA:</t>
    </r>
    <r>
      <rPr>
        <sz val="10"/>
        <color indexed="8"/>
        <rFont val="Courier New"/>
        <family val="3"/>
      </rPr>
      <t xml:space="preserve"> COMUNIDADE NOVA UNIÃO ITAITUBA-PARÁ</t>
    </r>
  </si>
  <si>
    <t>COMUNIDADE NOVA UNIÃO ITAITUBA-PARÁ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</si>
</sst>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[$€-2]* #,##0.00_);_([$€-2]* \(#,##0.00\);_([$€-2]* &quot;-&quot;??_)"/>
    <numFmt numFmtId="167" formatCode="_-* #,##0.00_-;\-* #,##0.00_-;_-* \-??_-;_-@_-"/>
    <numFmt numFmtId="168" formatCode="_(&quot;R$ &quot;* #,##0.00_);_(&quot;R$ &quot;* \(#,##0.00\);_(&quot;R$ &quot;* &quot;-&quot;??_);_(@_)"/>
    <numFmt numFmtId="169" formatCode="#,##0.00\ ;\-#,##0.00\ ;&quot; -&quot;#\ ;@\ "/>
    <numFmt numFmtId="170" formatCode="_-&quot;R$ &quot;* #,##0.00_-;&quot;-R$ &quot;* #,##0.00_-;_-&quot;R$ &quot;* \-??_-;_-@_-"/>
    <numFmt numFmtId="171" formatCode="_-[$R$-416]* #,##0.00_-;\-[$R$-416]* #,##0.00_-;_-[$R$-416]* &quot;-&quot;??_-;_-@_-"/>
    <numFmt numFmtId="172" formatCode="&quot;R$&quot;#,##0.00"/>
    <numFmt numFmtId="173" formatCode="_-[$R$-416]\ * #,##0.00_-;\-[$R$-416]\ * #,##0.00_-;_-[$R$-416]\ * &quot;-&quot;??_-;_-@_-"/>
    <numFmt numFmtId="174" formatCode="0.00000"/>
    <numFmt numFmtId="175" formatCode="0.000000"/>
    <numFmt numFmtId="176" formatCode="0.0000000"/>
    <numFmt numFmtId="177" formatCode="0.0000"/>
  </numFmts>
  <fonts count="6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Berlin Sans FB Demi"/>
      <family val="2"/>
    </font>
    <font>
      <sz val="9"/>
      <color theme="1"/>
      <name val="Calibri"/>
      <family val="2"/>
      <scheme val="minor"/>
    </font>
    <font>
      <b/>
      <sz val="12"/>
      <name val="Bodoni MT"/>
      <family val="1"/>
    </font>
    <font>
      <b/>
      <sz val="16"/>
      <name val="Arabic Typesetting"/>
      <family val="4"/>
    </font>
    <font>
      <b/>
      <sz val="11"/>
      <name val="Arabic Typesetting"/>
      <family val="4"/>
    </font>
    <font>
      <b/>
      <sz val="11"/>
      <name val="Andalus"/>
      <family val="1"/>
    </font>
    <font>
      <sz val="11"/>
      <name val="Andalus"/>
      <family val="1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Andalus"/>
      <family val="1"/>
    </font>
    <font>
      <b/>
      <sz val="11"/>
      <name val="Batang"/>
      <family val="1"/>
    </font>
    <font>
      <sz val="1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ourier New"/>
      <family val="3"/>
    </font>
    <font>
      <sz val="11"/>
      <name val="Andalus"/>
    </font>
    <font>
      <sz val="11"/>
      <color theme="1"/>
      <name val="Calibri"/>
      <family val="2"/>
    </font>
    <font>
      <sz val="12"/>
      <color indexed="8"/>
      <name val="Courier New"/>
      <family val="3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1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22"/>
        <bgColor indexed="31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167" fontId="7" fillId="0" borderId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23" borderId="49" applyNumberFormat="0" applyAlignment="0" applyProtection="0"/>
    <xf numFmtId="0" fontId="25" fillId="25" borderId="49" applyNumberFormat="0" applyAlignment="0" applyProtection="0"/>
    <xf numFmtId="0" fontId="26" fillId="26" borderId="50" applyNumberFormat="0" applyAlignment="0" applyProtection="0"/>
    <xf numFmtId="0" fontId="27" fillId="0" borderId="51" applyNumberFormat="0" applyFill="0" applyAlignment="0" applyProtection="0"/>
    <xf numFmtId="0" fontId="23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8" fillId="13" borderId="49" applyNumberFormat="0" applyAlignment="0" applyProtection="0"/>
    <xf numFmtId="0" fontId="28" fillId="7" borderId="49" applyNumberFormat="0" applyAlignment="0" applyProtection="0"/>
    <xf numFmtId="0" fontId="7" fillId="0" borderId="0"/>
    <xf numFmtId="0" fontId="7" fillId="0" borderId="0"/>
    <xf numFmtId="170" fontId="7" fillId="0" borderId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2" fillId="0" borderId="0" applyFill="0" applyBorder="0" applyAlignment="0" applyProtection="0"/>
    <xf numFmtId="0" fontId="1" fillId="0" borderId="0"/>
    <xf numFmtId="0" fontId="29" fillId="0" borderId="0" applyBorder="0" applyProtection="0"/>
    <xf numFmtId="0" fontId="1" fillId="0" borderId="0"/>
    <xf numFmtId="0" fontId="1" fillId="0" borderId="0"/>
    <xf numFmtId="0" fontId="42" fillId="0" borderId="0"/>
    <xf numFmtId="0" fontId="1" fillId="9" borderId="52" applyNumberFormat="0" applyAlignment="0" applyProtection="0"/>
    <xf numFmtId="0" fontId="30" fillId="23" borderId="53" applyNumberFormat="0" applyAlignment="0" applyProtection="0"/>
    <xf numFmtId="0" fontId="30" fillId="25" borderId="53" applyNumberFormat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4" applyNumberFormat="0" applyFill="0" applyAlignment="0" applyProtection="0"/>
    <xf numFmtId="0" fontId="48" fillId="0" borderId="55" applyNumberFormat="0" applyFill="0" applyAlignment="0" applyProtection="0"/>
    <xf numFmtId="0" fontId="47" fillId="0" borderId="0" applyNumberFormat="0" applyFill="0" applyBorder="0" applyAlignment="0" applyProtection="0"/>
    <xf numFmtId="0" fontId="35" fillId="0" borderId="56" applyNumberFormat="0" applyFill="0" applyAlignment="0" applyProtection="0"/>
    <xf numFmtId="0" fontId="49" fillId="0" borderId="56" applyNumberFormat="0" applyFill="0" applyAlignment="0" applyProtection="0"/>
    <xf numFmtId="0" fontId="36" fillId="0" borderId="57" applyNumberFormat="0" applyFill="0" applyAlignment="0" applyProtection="0"/>
    <xf numFmtId="0" fontId="50" fillId="0" borderId="58" applyNumberFormat="0" applyFill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59" applyNumberFormat="0" applyFill="0" applyAlignment="0" applyProtection="0"/>
    <xf numFmtId="0" fontId="37" fillId="0" borderId="60" applyNumberFormat="0" applyFill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7" fillId="0" borderId="0"/>
    <xf numFmtId="168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2" fillId="0" borderId="0"/>
    <xf numFmtId="168" fontId="42" fillId="0" borderId="0" applyFont="0" applyFill="0" applyBorder="0" applyAlignment="0" applyProtection="0"/>
    <xf numFmtId="0" fontId="29" fillId="0" borderId="0" applyBorder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65">
    <xf numFmtId="0" fontId="0" fillId="0" borderId="0" xfId="0"/>
    <xf numFmtId="0" fontId="0" fillId="0" borderId="0" xfId="0" applyBorder="1"/>
    <xf numFmtId="4" fontId="0" fillId="0" borderId="0" xfId="0" applyNumberFormat="1"/>
    <xf numFmtId="0" fontId="0" fillId="0" borderId="0" xfId="0" applyAlignment="1"/>
    <xf numFmtId="0" fontId="0" fillId="0" borderId="0" xfId="0" applyBorder="1" applyAlignme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10" fontId="17" fillId="3" borderId="24" xfId="0" applyNumberFormat="1" applyFont="1" applyFill="1" applyBorder="1" applyAlignment="1">
      <alignment horizontal="center" vertical="center"/>
    </xf>
    <xf numFmtId="10" fontId="17" fillId="3" borderId="25" xfId="0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10" fontId="16" fillId="0" borderId="28" xfId="0" applyNumberFormat="1" applyFont="1" applyBorder="1" applyAlignment="1">
      <alignment horizontal="center"/>
    </xf>
    <xf numFmtId="10" fontId="17" fillId="3" borderId="29" xfId="0" applyNumberFormat="1" applyFont="1" applyFill="1" applyBorder="1" applyAlignment="1">
      <alignment horizontal="center" vertical="center"/>
    </xf>
    <xf numFmtId="10" fontId="17" fillId="3" borderId="30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/>
    </xf>
    <xf numFmtId="10" fontId="16" fillId="0" borderId="33" xfId="0" applyNumberFormat="1" applyFont="1" applyBorder="1" applyAlignment="1">
      <alignment horizontal="center"/>
    </xf>
    <xf numFmtId="10" fontId="17" fillId="3" borderId="34" xfId="0" applyNumberFormat="1" applyFont="1" applyFill="1" applyBorder="1" applyAlignment="1">
      <alignment horizontal="center" vertical="center"/>
    </xf>
    <xf numFmtId="10" fontId="17" fillId="3" borderId="35" xfId="0" applyNumberFormat="1" applyFont="1" applyFill="1" applyBorder="1" applyAlignment="1">
      <alignment horizontal="center" vertical="center"/>
    </xf>
    <xf numFmtId="0" fontId="16" fillId="0" borderId="22" xfId="0" applyFont="1" applyBorder="1" applyAlignment="1"/>
    <xf numFmtId="0" fontId="16" fillId="0" borderId="27" xfId="0" applyFont="1" applyBorder="1" applyAlignment="1"/>
    <xf numFmtId="10" fontId="16" fillId="0" borderId="37" xfId="0" applyNumberFormat="1" applyFont="1" applyBorder="1" applyAlignment="1">
      <alignment horizontal="center"/>
    </xf>
    <xf numFmtId="10" fontId="15" fillId="0" borderId="42" xfId="0" applyNumberFormat="1" applyFont="1" applyBorder="1" applyAlignment="1">
      <alignment horizontal="center"/>
    </xf>
    <xf numFmtId="10" fontId="15" fillId="0" borderId="18" xfId="0" applyNumberFormat="1" applyFont="1" applyBorder="1" applyAlignment="1">
      <alignment horizontal="center" vertical="center"/>
    </xf>
    <xf numFmtId="10" fontId="17" fillId="3" borderId="43" xfId="0" applyNumberFormat="1" applyFont="1" applyFill="1" applyBorder="1" applyAlignment="1">
      <alignment horizontal="center" vertical="center"/>
    </xf>
    <xf numFmtId="10" fontId="17" fillId="3" borderId="4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0" fontId="20" fillId="0" borderId="0" xfId="0" applyNumberFormat="1" applyFont="1" applyBorder="1" applyAlignment="1">
      <alignment horizontal="center" vertical="center"/>
    </xf>
    <xf numFmtId="0" fontId="16" fillId="0" borderId="46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6" fillId="0" borderId="0" xfId="4" applyFont="1" applyAlignment="1">
      <alignment vertical="center"/>
    </xf>
    <xf numFmtId="0" fontId="5" fillId="0" borderId="0" xfId="4" applyFont="1"/>
    <xf numFmtId="0" fontId="5" fillId="0" borderId="0" xfId="4" applyFont="1" applyAlignment="1">
      <alignment horizontal="center"/>
    </xf>
    <xf numFmtId="4" fontId="5" fillId="0" borderId="0" xfId="4" applyNumberFormat="1" applyFont="1"/>
    <xf numFmtId="4" fontId="5" fillId="0" borderId="0" xfId="4" applyNumberFormat="1" applyFont="1" applyAlignment="1">
      <alignment horizontal="center"/>
    </xf>
    <xf numFmtId="0" fontId="46" fillId="0" borderId="0" xfId="4" applyFont="1" applyAlignment="1">
      <alignment horizontal="justify" vertical="center"/>
    </xf>
    <xf numFmtId="167" fontId="52" fillId="0" borderId="1" xfId="7" applyFont="1" applyFill="1" applyBorder="1" applyAlignment="1">
      <alignment horizontal="center" vertical="center" wrapText="1"/>
    </xf>
    <xf numFmtId="10" fontId="52" fillId="0" borderId="1" xfId="4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horizontal="right" vertical="center" wrapText="1"/>
    </xf>
    <xf numFmtId="43" fontId="54" fillId="0" borderId="1" xfId="56" applyNumberFormat="1" applyFont="1" applyBorder="1" applyAlignment="1">
      <alignment horizontal="center" vertical="center"/>
    </xf>
    <xf numFmtId="43" fontId="55" fillId="33" borderId="1" xfId="56" applyNumberFormat="1" applyFont="1" applyFill="1" applyBorder="1" applyAlignment="1">
      <alignment horizontal="center" vertical="center" wrapText="1"/>
    </xf>
    <xf numFmtId="4" fontId="9" fillId="33" borderId="1" xfId="56" applyNumberFormat="1" applyFont="1" applyFill="1" applyBorder="1" applyAlignment="1">
      <alignment vertical="center" wrapText="1"/>
    </xf>
    <xf numFmtId="43" fontId="22" fillId="0" borderId="1" xfId="56" applyNumberFormat="1" applyFont="1" applyBorder="1" applyAlignment="1">
      <alignment horizontal="center" vertical="center"/>
    </xf>
    <xf numFmtId="0" fontId="6" fillId="0" borderId="0" xfId="0" applyFont="1"/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44" fillId="0" borderId="0" xfId="4" applyFont="1"/>
    <xf numFmtId="0" fontId="44" fillId="0" borderId="0" xfId="4" applyFont="1" applyAlignment="1">
      <alignment horizontal="left" vertical="center"/>
    </xf>
    <xf numFmtId="10" fontId="39" fillId="0" borderId="1" xfId="6" applyNumberFormat="1" applyFont="1" applyBorder="1" applyAlignment="1">
      <alignment vertical="center"/>
    </xf>
    <xf numFmtId="164" fontId="39" fillId="0" borderId="1" xfId="58" applyNumberFormat="1" applyFont="1" applyBorder="1" applyAlignment="1">
      <alignment vertical="center"/>
    </xf>
    <xf numFmtId="0" fontId="53" fillId="0" borderId="1" xfId="7" applyNumberFormat="1" applyFont="1" applyFill="1" applyBorder="1" applyAlignment="1">
      <alignment horizontal="center" vertical="center" wrapText="1"/>
    </xf>
    <xf numFmtId="1" fontId="38" fillId="0" borderId="9" xfId="1" applyNumberFormat="1" applyFont="1" applyFill="1" applyBorder="1" applyAlignment="1">
      <alignment vertical="top"/>
    </xf>
    <xf numFmtId="1" fontId="38" fillId="0" borderId="65" xfId="1" applyNumberFormat="1" applyFont="1" applyFill="1" applyBorder="1" applyAlignment="1">
      <alignment vertical="top"/>
    </xf>
    <xf numFmtId="170" fontId="40" fillId="0" borderId="1" xfId="58" applyFont="1" applyBorder="1" applyAlignment="1">
      <alignment horizontal="right" vertical="center"/>
    </xf>
    <xf numFmtId="10" fontId="40" fillId="0" borderId="1" xfId="58" applyNumberFormat="1" applyFont="1" applyBorder="1" applyAlignment="1">
      <alignment horizontal="center" vertical="center"/>
    </xf>
    <xf numFmtId="164" fontId="38" fillId="0" borderId="1" xfId="58" applyNumberFormat="1" applyFont="1" applyBorder="1" applyAlignment="1">
      <alignment vertical="top"/>
    </xf>
    <xf numFmtId="10" fontId="39" fillId="0" borderId="62" xfId="58" applyNumberFormat="1" applyFont="1" applyBorder="1" applyAlignment="1">
      <alignment vertical="top"/>
    </xf>
    <xf numFmtId="164" fontId="39" fillId="0" borderId="4" xfId="58" applyNumberFormat="1" applyFont="1" applyBorder="1" applyAlignment="1">
      <alignment vertical="center"/>
    </xf>
    <xf numFmtId="10" fontId="39" fillId="0" borderId="61" xfId="6" applyNumberFormat="1" applyFont="1" applyBorder="1" applyAlignment="1">
      <alignment vertical="center"/>
    </xf>
    <xf numFmtId="10" fontId="39" fillId="0" borderId="1" xfId="58" applyNumberFormat="1" applyFont="1" applyBorder="1" applyAlignment="1">
      <alignment vertical="top"/>
    </xf>
    <xf numFmtId="164" fontId="38" fillId="0" borderId="11" xfId="58" applyNumberFormat="1" applyFont="1" applyBorder="1" applyAlignment="1">
      <alignment vertical="top"/>
    </xf>
    <xf numFmtId="3" fontId="9" fillId="33" borderId="1" xfId="56" applyNumberFormat="1" applyFont="1" applyFill="1" applyBorder="1" applyAlignment="1">
      <alignment horizontal="center" vertical="center" wrapText="1"/>
    </xf>
    <xf numFmtId="3" fontId="54" fillId="0" borderId="1" xfId="56" applyNumberFormat="1" applyFont="1" applyBorder="1" applyAlignment="1">
      <alignment horizontal="center" vertical="center" wrapText="1"/>
    </xf>
    <xf numFmtId="3" fontId="55" fillId="33" borderId="1" xfId="56" applyNumberFormat="1" applyFont="1" applyFill="1" applyBorder="1" applyAlignment="1">
      <alignment horizontal="center" vertical="center" wrapText="1"/>
    </xf>
    <xf numFmtId="3" fontId="54" fillId="0" borderId="0" xfId="56" applyNumberFormat="1" applyFont="1" applyFill="1" applyBorder="1" applyAlignment="1" applyProtection="1">
      <alignment horizontal="left" vertical="center" wrapText="1"/>
    </xf>
    <xf numFmtId="3" fontId="55" fillId="33" borderId="1" xfId="56" applyNumberFormat="1" applyFont="1" applyFill="1" applyBorder="1" applyAlignment="1" applyProtection="1">
      <alignment horizontal="center" vertical="center" wrapText="1"/>
    </xf>
    <xf numFmtId="3" fontId="54" fillId="0" borderId="1" xfId="56" applyNumberFormat="1" applyFont="1" applyFill="1" applyBorder="1" applyAlignment="1" applyProtection="1">
      <alignment horizontal="center" vertical="center" wrapText="1"/>
    </xf>
    <xf numFmtId="0" fontId="55" fillId="33" borderId="1" xfId="56" applyFont="1" applyFill="1" applyBorder="1" applyAlignment="1">
      <alignment horizontal="left" vertical="top" wrapText="1"/>
    </xf>
    <xf numFmtId="4" fontId="9" fillId="33" borderId="10" xfId="56" applyNumberFormat="1" applyFont="1" applyFill="1" applyBorder="1" applyAlignment="1">
      <alignment horizontal="center" vertical="center" wrapText="1"/>
    </xf>
    <xf numFmtId="43" fontId="22" fillId="0" borderId="10" xfId="56" applyNumberFormat="1" applyFont="1" applyBorder="1" applyAlignment="1">
      <alignment horizontal="center" vertical="center"/>
    </xf>
    <xf numFmtId="43" fontId="55" fillId="33" borderId="10" xfId="56" applyNumberFormat="1" applyFont="1" applyFill="1" applyBorder="1" applyAlignment="1">
      <alignment horizontal="center" vertical="center" wrapText="1"/>
    </xf>
    <xf numFmtId="43" fontId="54" fillId="0" borderId="10" xfId="56" applyNumberFormat="1" applyFont="1" applyBorder="1" applyAlignment="1">
      <alignment horizontal="center" vertical="center"/>
    </xf>
    <xf numFmtId="0" fontId="0" fillId="2" borderId="1" xfId="1" applyFont="1" applyFill="1" applyBorder="1" applyAlignment="1">
      <alignment vertical="center" wrapText="1"/>
    </xf>
    <xf numFmtId="0" fontId="22" fillId="0" borderId="10" xfId="56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6" fillId="0" borderId="85" xfId="0" applyFont="1" applyBorder="1" applyAlignment="1">
      <alignment horizontal="center"/>
    </xf>
    <xf numFmtId="10" fontId="57" fillId="0" borderId="83" xfId="0" applyNumberFormat="1" applyFont="1" applyBorder="1" applyAlignment="1">
      <alignment horizontal="center"/>
    </xf>
    <xf numFmtId="10" fontId="39" fillId="0" borderId="6" xfId="6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9" fontId="0" fillId="0" borderId="1" xfId="102" applyNumberFormat="1" applyFont="1" applyFill="1" applyBorder="1" applyAlignment="1" applyProtection="1">
      <alignment horizontal="left" vertical="center" wrapText="1" shrinkToFit="1"/>
      <protection locked="0"/>
    </xf>
    <xf numFmtId="164" fontId="39" fillId="0" borderId="86" xfId="58" applyNumberFormat="1" applyFont="1" applyBorder="1" applyAlignment="1">
      <alignment vertical="center"/>
    </xf>
    <xf numFmtId="167" fontId="53" fillId="0" borderId="30" xfId="7" applyFont="1" applyFill="1" applyBorder="1" applyAlignment="1">
      <alignment horizontal="center" vertical="center" wrapText="1"/>
    </xf>
    <xf numFmtId="0" fontId="53" fillId="0" borderId="30" xfId="7" applyNumberFormat="1" applyFont="1" applyFill="1" applyBorder="1" applyAlignment="1">
      <alignment horizontal="center" vertical="center" wrapText="1"/>
    </xf>
    <xf numFmtId="10" fontId="39" fillId="0" borderId="30" xfId="6" applyNumberFormat="1" applyFont="1" applyBorder="1" applyAlignment="1">
      <alignment vertical="center"/>
    </xf>
    <xf numFmtId="164" fontId="39" fillId="0" borderId="30" xfId="58" applyNumberFormat="1" applyFont="1" applyBorder="1" applyAlignment="1">
      <alignment vertical="center"/>
    </xf>
    <xf numFmtId="10" fontId="39" fillId="0" borderId="35" xfId="6" applyNumberFormat="1" applyFont="1" applyBorder="1" applyAlignment="1">
      <alignment vertical="center"/>
    </xf>
    <xf numFmtId="10" fontId="39" fillId="0" borderId="20" xfId="6" applyNumberFormat="1" applyFont="1" applyBorder="1" applyAlignment="1">
      <alignment vertical="center"/>
    </xf>
    <xf numFmtId="164" fontId="39" fillId="0" borderId="25" xfId="58" applyNumberFormat="1" applyFont="1" applyBorder="1" applyAlignment="1">
      <alignment vertical="center"/>
    </xf>
    <xf numFmtId="164" fontId="38" fillId="0" borderId="30" xfId="58" applyNumberFormat="1" applyFont="1" applyBorder="1" applyAlignment="1">
      <alignment vertical="top"/>
    </xf>
    <xf numFmtId="10" fontId="39" fillId="0" borderId="30" xfId="58" applyNumberFormat="1" applyFont="1" applyBorder="1" applyAlignment="1">
      <alignment vertical="top"/>
    </xf>
    <xf numFmtId="10" fontId="39" fillId="0" borderId="20" xfId="58" applyNumberFormat="1" applyFont="1" applyBorder="1" applyAlignment="1">
      <alignment vertical="top"/>
    </xf>
    <xf numFmtId="4" fontId="0" fillId="0" borderId="10" xfId="0" applyNumberFormat="1" applyBorder="1" applyAlignment="1">
      <alignment vertical="center" wrapText="1"/>
    </xf>
    <xf numFmtId="0" fontId="58" fillId="0" borderId="0" xfId="0" applyFont="1"/>
    <xf numFmtId="4" fontId="0" fillId="0" borderId="10" xfId="0" applyNumberFormat="1" applyBorder="1" applyAlignment="1">
      <alignment vertical="center"/>
    </xf>
    <xf numFmtId="43" fontId="0" fillId="0" borderId="0" xfId="0" applyNumberFormat="1"/>
    <xf numFmtId="0" fontId="55" fillId="33" borderId="2" xfId="56" applyFont="1" applyFill="1" applyBorder="1" applyAlignment="1">
      <alignment horizontal="left" vertical="center" wrapText="1"/>
    </xf>
    <xf numFmtId="0" fontId="55" fillId="33" borderId="9" xfId="56" applyFont="1" applyFill="1" applyBorder="1" applyAlignment="1">
      <alignment horizontal="left" vertical="center" wrapText="1"/>
    </xf>
    <xf numFmtId="0" fontId="55" fillId="33" borderId="10" xfId="56" applyFont="1" applyFill="1" applyBorder="1" applyAlignment="1">
      <alignment horizontal="left" vertical="center" wrapText="1"/>
    </xf>
    <xf numFmtId="9" fontId="0" fillId="0" borderId="0" xfId="101" applyFont="1"/>
    <xf numFmtId="4" fontId="0" fillId="0" borderId="1" xfId="0" applyNumberFormat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167" fontId="53" fillId="0" borderId="1" xfId="7" applyFont="1" applyFill="1" applyBorder="1" applyAlignment="1">
      <alignment horizontal="center" vertical="center" wrapText="1"/>
    </xf>
    <xf numFmtId="164" fontId="38" fillId="0" borderId="25" xfId="58" applyNumberFormat="1" applyFont="1" applyBorder="1" applyAlignment="1">
      <alignment vertical="top"/>
    </xf>
    <xf numFmtId="0" fontId="56" fillId="0" borderId="5" xfId="0" applyFont="1" applyBorder="1" applyAlignment="1">
      <alignment vertical="center" wrapText="1"/>
    </xf>
    <xf numFmtId="14" fontId="59" fillId="0" borderId="93" xfId="0" applyNumberFormat="1" applyFont="1" applyBorder="1" applyAlignment="1">
      <alignment vertical="center"/>
    </xf>
    <xf numFmtId="0" fontId="56" fillId="0" borderId="93" xfId="0" applyFont="1" applyBorder="1" applyAlignment="1">
      <alignment horizontal="center" vertical="center" wrapText="1"/>
    </xf>
    <xf numFmtId="0" fontId="56" fillId="0" borderId="94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95" xfId="0" applyFont="1" applyBorder="1" applyAlignment="1">
      <alignment vertical="center" wrapText="1"/>
    </xf>
    <xf numFmtId="0" fontId="60" fillId="35" borderId="1" xfId="0" applyFont="1" applyFill="1" applyBorder="1" applyAlignment="1">
      <alignment horizontal="center" vertical="center"/>
    </xf>
    <xf numFmtId="0" fontId="60" fillId="35" borderId="76" xfId="0" applyFont="1" applyFill="1" applyBorder="1" applyAlignment="1">
      <alignment horizontal="center" vertical="center"/>
    </xf>
    <xf numFmtId="0" fontId="61" fillId="0" borderId="75" xfId="98" applyFont="1" applyBorder="1" applyAlignment="1">
      <alignment horizontal="left" vertical="center" wrapText="1"/>
    </xf>
    <xf numFmtId="0" fontId="61" fillId="0" borderId="1" xfId="98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NumberFormat="1" applyFont="1" applyBorder="1" applyAlignment="1">
      <alignment horizontal="center" vertical="center"/>
    </xf>
    <xf numFmtId="0" fontId="62" fillId="0" borderId="76" xfId="0" applyNumberFormat="1" applyFont="1" applyBorder="1" applyAlignment="1">
      <alignment horizontal="center" vertical="center"/>
    </xf>
    <xf numFmtId="0" fontId="60" fillId="0" borderId="4" xfId="0" applyFont="1" applyBorder="1" applyAlignment="1"/>
    <xf numFmtId="2" fontId="60" fillId="0" borderId="98" xfId="0" applyNumberFormat="1" applyFont="1" applyBorder="1" applyAlignment="1">
      <alignment horizontal="right" vertical="center"/>
    </xf>
    <xf numFmtId="0" fontId="61" fillId="0" borderId="75" xfId="98" applyNumberFormat="1" applyFont="1" applyBorder="1" applyAlignment="1">
      <alignment horizontal="left" vertical="center" wrapText="1"/>
    </xf>
    <xf numFmtId="0" fontId="61" fillId="0" borderId="1" xfId="98" applyNumberFormat="1" applyFont="1" applyBorder="1" applyAlignment="1">
      <alignment horizontal="left" vertical="center" wrapText="1"/>
    </xf>
    <xf numFmtId="0" fontId="60" fillId="0" borderId="1" xfId="0" applyFont="1" applyBorder="1" applyAlignment="1"/>
    <xf numFmtId="2" fontId="60" fillId="0" borderId="76" xfId="0" applyNumberFormat="1" applyFont="1" applyBorder="1" applyAlignment="1">
      <alignment horizontal="right"/>
    </xf>
    <xf numFmtId="2" fontId="60" fillId="0" borderId="76" xfId="0" applyNumberFormat="1" applyFont="1" applyBorder="1"/>
    <xf numFmtId="2" fontId="60" fillId="0" borderId="98" xfId="0" applyNumberFormat="1" applyFont="1" applyBorder="1"/>
    <xf numFmtId="0" fontId="60" fillId="0" borderId="4" xfId="0" applyFont="1" applyBorder="1" applyAlignment="1">
      <alignment vertical="center"/>
    </xf>
    <xf numFmtId="2" fontId="60" fillId="0" borderId="98" xfId="0" applyNumberFormat="1" applyFont="1" applyBorder="1" applyAlignment="1">
      <alignment vertical="center"/>
    </xf>
    <xf numFmtId="0" fontId="62" fillId="0" borderId="99" xfId="0" applyFont="1" applyBorder="1" applyAlignment="1"/>
    <xf numFmtId="0" fontId="62" fillId="0" borderId="69" xfId="0" applyFont="1" applyBorder="1" applyAlignment="1"/>
    <xf numFmtId="0" fontId="62" fillId="0" borderId="68" xfId="0" applyFont="1" applyBorder="1" applyAlignment="1"/>
    <xf numFmtId="0" fontId="60" fillId="0" borderId="1" xfId="0" applyFont="1" applyBorder="1" applyAlignment="1">
      <alignment vertical="center"/>
    </xf>
    <xf numFmtId="2" fontId="60" fillId="0" borderId="76" xfId="0" applyNumberFormat="1" applyFont="1" applyBorder="1" applyAlignment="1">
      <alignment vertical="center"/>
    </xf>
    <xf numFmtId="2" fontId="60" fillId="0" borderId="76" xfId="0" applyNumberFormat="1" applyFont="1" applyBorder="1" applyAlignment="1">
      <alignment horizontal="right" vertical="center"/>
    </xf>
    <xf numFmtId="0" fontId="60" fillId="0" borderId="78" xfId="0" applyFont="1" applyBorder="1" applyAlignment="1">
      <alignment vertical="center"/>
    </xf>
    <xf numFmtId="2" fontId="60" fillId="0" borderId="100" xfId="0" applyNumberFormat="1" applyFont="1" applyBorder="1" applyAlignment="1">
      <alignment vertical="center"/>
    </xf>
    <xf numFmtId="2" fontId="62" fillId="0" borderId="1" xfId="0" applyNumberFormat="1" applyFont="1" applyBorder="1" applyAlignment="1">
      <alignment horizontal="center" vertical="center"/>
    </xf>
    <xf numFmtId="174" fontId="62" fillId="0" borderId="1" xfId="0" applyNumberFormat="1" applyFont="1" applyBorder="1" applyAlignment="1">
      <alignment horizontal="center" vertical="center"/>
    </xf>
    <xf numFmtId="175" fontId="62" fillId="0" borderId="1" xfId="0" applyNumberFormat="1" applyFont="1" applyBorder="1" applyAlignment="1">
      <alignment horizontal="center" vertical="center"/>
    </xf>
    <xf numFmtId="176" fontId="62" fillId="0" borderId="1" xfId="0" applyNumberFormat="1" applyFont="1" applyBorder="1" applyAlignment="1">
      <alignment horizontal="center" vertical="center"/>
    </xf>
    <xf numFmtId="2" fontId="62" fillId="0" borderId="76" xfId="0" applyNumberFormat="1" applyFont="1" applyBorder="1" applyAlignment="1">
      <alignment horizontal="center" vertical="center"/>
    </xf>
    <xf numFmtId="175" fontId="61" fillId="0" borderId="1" xfId="98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/>
    </xf>
    <xf numFmtId="0" fontId="62" fillId="0" borderId="4" xfId="0" applyNumberFormat="1" applyFont="1" applyBorder="1" applyAlignment="1">
      <alignment horizontal="center" vertical="center"/>
    </xf>
    <xf numFmtId="0" fontId="62" fillId="0" borderId="98" xfId="0" applyNumberFormat="1" applyFont="1" applyBorder="1" applyAlignment="1">
      <alignment horizontal="center" vertical="center"/>
    </xf>
    <xf numFmtId="0" fontId="61" fillId="0" borderId="69" xfId="98" applyNumberFormat="1" applyFont="1" applyBorder="1" applyAlignment="1">
      <alignment horizontal="left" vertical="center" wrapText="1"/>
    </xf>
    <xf numFmtId="0" fontId="62" fillId="0" borderId="69" xfId="0" applyNumberFormat="1" applyFont="1" applyBorder="1" applyAlignment="1">
      <alignment horizontal="center" vertical="center"/>
    </xf>
    <xf numFmtId="0" fontId="61" fillId="0" borderId="101" xfId="98" applyNumberFormat="1" applyFont="1" applyBorder="1" applyAlignment="1">
      <alignment horizontal="left" vertical="center" wrapText="1"/>
    </xf>
    <xf numFmtId="0" fontId="62" fillId="0" borderId="2" xfId="0" applyNumberFormat="1" applyFont="1" applyBorder="1" applyAlignment="1">
      <alignment horizontal="center" vertical="center"/>
    </xf>
    <xf numFmtId="177" fontId="62" fillId="0" borderId="1" xfId="0" applyNumberFormat="1" applyFont="1" applyBorder="1" applyAlignment="1">
      <alignment horizontal="center" vertical="center"/>
    </xf>
    <xf numFmtId="0" fontId="61" fillId="0" borderId="96" xfId="98" applyNumberFormat="1" applyFont="1" applyBorder="1" applyAlignment="1">
      <alignment horizontal="left" vertical="center" wrapText="1"/>
    </xf>
    <xf numFmtId="0" fontId="62" fillId="0" borderId="9" xfId="0" applyNumberFormat="1" applyFont="1" applyBorder="1" applyAlignment="1">
      <alignment horizontal="center" vertical="center"/>
    </xf>
    <xf numFmtId="2" fontId="62" fillId="0" borderId="4" xfId="0" applyNumberFormat="1" applyFont="1" applyBorder="1" applyAlignment="1">
      <alignment horizontal="center" vertical="center"/>
    </xf>
    <xf numFmtId="2" fontId="62" fillId="0" borderId="98" xfId="0" applyNumberFormat="1" applyFont="1" applyBorder="1" applyAlignment="1">
      <alignment horizontal="center" vertical="center"/>
    </xf>
    <xf numFmtId="0" fontId="61" fillId="0" borderId="99" xfId="98" applyNumberFormat="1" applyFont="1" applyBorder="1" applyAlignment="1">
      <alignment horizontal="left" vertical="center" wrapText="1"/>
    </xf>
    <xf numFmtId="0" fontId="61" fillId="0" borderId="1" xfId="98" applyNumberFormat="1" applyFont="1" applyBorder="1" applyAlignment="1">
      <alignment horizontal="left" vertical="center"/>
    </xf>
    <xf numFmtId="0" fontId="61" fillId="0" borderId="102" xfId="98" applyNumberFormat="1" applyFont="1" applyBorder="1" applyAlignment="1">
      <alignment horizontal="left" vertical="center" wrapText="1"/>
    </xf>
    <xf numFmtId="0" fontId="61" fillId="0" borderId="6" xfId="98" applyNumberFormat="1" applyFont="1" applyBorder="1" applyAlignment="1">
      <alignment horizontal="left" vertical="center" wrapText="1"/>
    </xf>
    <xf numFmtId="0" fontId="62" fillId="0" borderId="6" xfId="0" applyNumberFormat="1" applyFont="1" applyBorder="1" applyAlignment="1">
      <alignment horizontal="center" vertical="center"/>
    </xf>
    <xf numFmtId="175" fontId="62" fillId="0" borderId="6" xfId="0" applyNumberFormat="1" applyFont="1" applyBorder="1" applyAlignment="1">
      <alignment horizontal="center" vertical="center"/>
    </xf>
    <xf numFmtId="2" fontId="62" fillId="0" borderId="6" xfId="0" applyNumberFormat="1" applyFont="1" applyBorder="1" applyAlignment="1">
      <alignment horizontal="center" vertical="center"/>
    </xf>
    <xf numFmtId="2" fontId="62" fillId="0" borderId="103" xfId="0" applyNumberFormat="1" applyFont="1" applyBorder="1" applyAlignment="1">
      <alignment horizontal="center" vertical="center"/>
    </xf>
    <xf numFmtId="0" fontId="61" fillId="0" borderId="1" xfId="98" applyNumberFormat="1" applyFont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left" vertical="center" wrapText="1"/>
    </xf>
    <xf numFmtId="0" fontId="55" fillId="33" borderId="9" xfId="56" applyFont="1" applyFill="1" applyBorder="1" applyAlignment="1">
      <alignment horizontal="left" vertical="center" wrapText="1"/>
    </xf>
    <xf numFmtId="0" fontId="55" fillId="33" borderId="10" xfId="56" applyFont="1" applyFill="1" applyBorder="1" applyAlignment="1">
      <alignment horizontal="left" vertical="center" wrapText="1"/>
    </xf>
    <xf numFmtId="0" fontId="46" fillId="0" borderId="0" xfId="4" applyFont="1" applyAlignment="1">
      <alignment horizontal="left" vertical="center" wrapText="1"/>
    </xf>
    <xf numFmtId="0" fontId="52" fillId="0" borderId="1" xfId="4" applyFont="1" applyFill="1" applyBorder="1" applyAlignment="1">
      <alignment horizontal="center" vertical="center" wrapText="1"/>
    </xf>
    <xf numFmtId="0" fontId="9" fillId="33" borderId="1" xfId="56" applyFont="1" applyFill="1" applyBorder="1" applyAlignment="1">
      <alignment horizontal="left" vertical="top" wrapText="1"/>
    </xf>
    <xf numFmtId="0" fontId="55" fillId="33" borderId="1" xfId="56" applyFont="1" applyFill="1" applyBorder="1" applyAlignment="1">
      <alignment horizontal="left" vertical="top" wrapText="1"/>
    </xf>
    <xf numFmtId="167" fontId="52" fillId="0" borderId="67" xfId="7" applyFont="1" applyFill="1" applyBorder="1" applyAlignment="1">
      <alignment horizontal="center" vertical="center" wrapText="1"/>
    </xf>
    <xf numFmtId="167" fontId="52" fillId="0" borderId="68" xfId="7" applyFont="1" applyFill="1" applyBorder="1" applyAlignment="1">
      <alignment horizontal="center" vertical="center" wrapText="1"/>
    </xf>
    <xf numFmtId="0" fontId="52" fillId="0" borderId="6" xfId="4" applyFont="1" applyFill="1" applyBorder="1" applyAlignment="1">
      <alignment horizontal="center" vertical="center" wrapText="1"/>
    </xf>
    <xf numFmtId="0" fontId="52" fillId="0" borderId="4" xfId="4" applyFont="1" applyFill="1" applyBorder="1" applyAlignment="1">
      <alignment horizontal="center" vertical="center" wrapText="1"/>
    </xf>
    <xf numFmtId="4" fontId="9" fillId="33" borderId="2" xfId="56" applyNumberFormat="1" applyFont="1" applyFill="1" applyBorder="1" applyAlignment="1">
      <alignment horizontal="right" vertical="center" wrapText="1"/>
    </xf>
    <xf numFmtId="4" fontId="9" fillId="33" borderId="9" xfId="56" applyNumberFormat="1" applyFont="1" applyFill="1" applyBorder="1" applyAlignment="1">
      <alignment horizontal="right" vertical="center" wrapText="1"/>
    </xf>
    <xf numFmtId="4" fontId="9" fillId="33" borderId="10" xfId="56" applyNumberFormat="1" applyFont="1" applyFill="1" applyBorder="1" applyAlignment="1">
      <alignment horizontal="right" vertical="center" wrapText="1"/>
    </xf>
    <xf numFmtId="0" fontId="55" fillId="33" borderId="1" xfId="56" applyFont="1" applyFill="1" applyBorder="1" applyAlignment="1">
      <alignment horizontal="left" vertical="center" wrapText="1"/>
    </xf>
    <xf numFmtId="167" fontId="52" fillId="0" borderId="2" xfId="7" applyFont="1" applyFill="1" applyBorder="1" applyAlignment="1">
      <alignment horizontal="center" vertical="center" wrapText="1"/>
    </xf>
    <xf numFmtId="167" fontId="52" fillId="0" borderId="9" xfId="7" applyFont="1" applyFill="1" applyBorder="1" applyAlignment="1">
      <alignment horizontal="center" vertical="center" wrapText="1"/>
    </xf>
    <xf numFmtId="167" fontId="52" fillId="0" borderId="10" xfId="7" applyFont="1" applyFill="1" applyBorder="1" applyAlignment="1">
      <alignment horizontal="center" vertical="center" wrapText="1"/>
    </xf>
    <xf numFmtId="0" fontId="43" fillId="34" borderId="11" xfId="64" applyFont="1" applyFill="1" applyBorder="1" applyAlignment="1">
      <alignment horizontal="center" vertical="center"/>
    </xf>
    <xf numFmtId="0" fontId="43" fillId="34" borderId="69" xfId="64" applyFont="1" applyFill="1" applyBorder="1" applyAlignment="1">
      <alignment horizontal="center" vertical="center"/>
    </xf>
    <xf numFmtId="0" fontId="51" fillId="0" borderId="2" xfId="56" applyFont="1" applyFill="1" applyBorder="1" applyAlignment="1">
      <alignment horizontal="center" vertical="center" wrapText="1"/>
    </xf>
    <xf numFmtId="0" fontId="51" fillId="0" borderId="9" xfId="56" applyFont="1" applyFill="1" applyBorder="1" applyAlignment="1">
      <alignment horizontal="center" vertical="center" wrapText="1"/>
    </xf>
    <xf numFmtId="0" fontId="51" fillId="0" borderId="10" xfId="56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6" fillId="0" borderId="73" xfId="0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10" fontId="3" fillId="0" borderId="1" xfId="101" applyNumberFormat="1" applyFont="1" applyBorder="1" applyAlignment="1">
      <alignment horizontal="center" vertical="center" wrapText="1"/>
    </xf>
    <xf numFmtId="10" fontId="3" fillId="0" borderId="76" xfId="101" applyNumberFormat="1" applyFont="1" applyBorder="1" applyAlignment="1">
      <alignment horizontal="center" vertical="center" wrapText="1"/>
    </xf>
    <xf numFmtId="172" fontId="3" fillId="0" borderId="79" xfId="0" applyNumberFormat="1" applyFont="1" applyBorder="1" applyAlignment="1">
      <alignment horizontal="center" vertical="center" wrapText="1"/>
    </xf>
    <xf numFmtId="172" fontId="3" fillId="0" borderId="8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55" fillId="33" borderId="2" xfId="56" applyFont="1" applyFill="1" applyBorder="1" applyAlignment="1">
      <alignment horizontal="center" vertical="top" wrapText="1"/>
    </xf>
    <xf numFmtId="0" fontId="55" fillId="33" borderId="10" xfId="56" applyFont="1" applyFill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34" borderId="4" xfId="64" applyFont="1" applyFill="1" applyBorder="1" applyAlignment="1">
      <alignment horizontal="center" vertical="center"/>
    </xf>
    <xf numFmtId="0" fontId="43" fillId="34" borderId="1" xfId="64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0" fontId="44" fillId="32" borderId="1" xfId="6" applyNumberFormat="1" applyFont="1" applyFill="1" applyBorder="1" applyAlignment="1">
      <alignment horizontal="center" vertical="center" wrapText="1"/>
    </xf>
    <xf numFmtId="171" fontId="41" fillId="0" borderId="6" xfId="7" applyNumberFormat="1" applyFont="1" applyBorder="1" applyAlignment="1">
      <alignment horizontal="center" vertical="center"/>
    </xf>
    <xf numFmtId="171" fontId="41" fillId="0" borderId="4" xfId="7" applyNumberFormat="1" applyFont="1" applyBorder="1" applyAlignment="1">
      <alignment horizontal="center" vertical="center"/>
    </xf>
    <xf numFmtId="0" fontId="39" fillId="0" borderId="6" xfId="95" applyFont="1" applyBorder="1" applyAlignment="1">
      <alignment horizontal="left" vertical="center" wrapText="1"/>
    </xf>
    <xf numFmtId="0" fontId="39" fillId="0" borderId="4" xfId="95" applyFont="1" applyBorder="1" applyAlignment="1">
      <alignment horizontal="left" vertical="center" wrapText="1"/>
    </xf>
    <xf numFmtId="3" fontId="39" fillId="0" borderId="29" xfId="95" applyNumberFormat="1" applyFont="1" applyBorder="1" applyAlignment="1">
      <alignment horizontal="center" vertical="center"/>
    </xf>
    <xf numFmtId="0" fontId="39" fillId="0" borderId="29" xfId="95" applyFont="1" applyBorder="1" applyAlignment="1">
      <alignment horizontal="center" vertical="center"/>
    </xf>
    <xf numFmtId="0" fontId="53" fillId="0" borderId="1" xfId="4" applyFont="1" applyFill="1" applyBorder="1" applyAlignment="1">
      <alignment horizontal="center" vertical="center" wrapText="1"/>
    </xf>
    <xf numFmtId="0" fontId="45" fillId="0" borderId="39" xfId="4" applyFont="1" applyBorder="1" applyAlignment="1">
      <alignment horizontal="center" vertical="center"/>
    </xf>
    <xf numFmtId="0" fontId="45" fillId="0" borderId="0" xfId="4" applyFont="1" applyBorder="1" applyAlignment="1">
      <alignment horizontal="center" vertical="center"/>
    </xf>
    <xf numFmtId="0" fontId="45" fillId="0" borderId="40" xfId="4" applyFont="1" applyBorder="1" applyAlignment="1">
      <alignment horizontal="center" vertical="center"/>
    </xf>
    <xf numFmtId="0" fontId="53" fillId="0" borderId="29" xfId="4" applyFont="1" applyFill="1" applyBorder="1" applyAlignment="1">
      <alignment horizontal="center" vertical="center" wrapText="1"/>
    </xf>
    <xf numFmtId="0" fontId="39" fillId="0" borderId="1" xfId="95" applyFont="1" applyBorder="1" applyAlignment="1">
      <alignment horizontal="left" vertical="center" wrapText="1"/>
    </xf>
    <xf numFmtId="171" fontId="41" fillId="0" borderId="1" xfId="7" applyNumberFormat="1" applyFont="1" applyBorder="1" applyAlignment="1">
      <alignment horizontal="center" vertical="center"/>
    </xf>
    <xf numFmtId="167" fontId="53" fillId="0" borderId="1" xfId="7" applyFont="1" applyFill="1" applyBorder="1" applyAlignment="1">
      <alignment horizontal="center" vertical="center" wrapText="1"/>
    </xf>
    <xf numFmtId="0" fontId="44" fillId="0" borderId="0" xfId="4" applyFont="1" applyAlignment="1">
      <alignment horizontal="center" vertical="center"/>
    </xf>
    <xf numFmtId="0" fontId="38" fillId="0" borderId="29" xfId="95" applyFont="1" applyBorder="1" applyAlignment="1">
      <alignment horizontal="right" vertical="center"/>
    </xf>
    <xf numFmtId="0" fontId="38" fillId="0" borderId="1" xfId="95" applyFont="1" applyBorder="1" applyAlignment="1">
      <alignment horizontal="right" vertical="center"/>
    </xf>
    <xf numFmtId="0" fontId="39" fillId="0" borderId="2" xfId="95" applyFont="1" applyBorder="1" applyAlignment="1">
      <alignment horizontal="center" vertical="center"/>
    </xf>
    <xf numFmtId="0" fontId="39" fillId="0" borderId="9" xfId="95" applyFont="1" applyBorder="1" applyAlignment="1">
      <alignment horizontal="center" vertical="center"/>
    </xf>
    <xf numFmtId="0" fontId="39" fillId="0" borderId="88" xfId="95" applyFont="1" applyBorder="1" applyAlignment="1">
      <alignment horizontal="center" vertical="center"/>
    </xf>
    <xf numFmtId="0" fontId="46" fillId="0" borderId="0" xfId="4" applyFont="1" applyAlignment="1">
      <alignment horizontal="center" vertical="center"/>
    </xf>
    <xf numFmtId="1" fontId="38" fillId="0" borderId="63" xfId="1" applyNumberFormat="1" applyFont="1" applyFill="1" applyBorder="1" applyAlignment="1">
      <alignment horizontal="center" vertical="top"/>
    </xf>
    <xf numFmtId="1" fontId="38" fillId="0" borderId="9" xfId="1" applyNumberFormat="1" applyFont="1" applyFill="1" applyBorder="1" applyAlignment="1">
      <alignment horizontal="center" vertical="top"/>
    </xf>
    <xf numFmtId="1" fontId="38" fillId="0" borderId="64" xfId="1" applyNumberFormat="1" applyFont="1" applyFill="1" applyBorder="1" applyAlignment="1">
      <alignment horizontal="center" vertical="top"/>
    </xf>
    <xf numFmtId="1" fontId="38" fillId="0" borderId="65" xfId="1" applyNumberFormat="1" applyFont="1" applyFill="1" applyBorder="1" applyAlignment="1">
      <alignment horizontal="center" vertical="top"/>
    </xf>
    <xf numFmtId="0" fontId="43" fillId="34" borderId="29" xfId="64" applyFont="1" applyFill="1" applyBorder="1" applyAlignment="1">
      <alignment horizontal="center" vertical="center"/>
    </xf>
    <xf numFmtId="0" fontId="43" fillId="34" borderId="30" xfId="64" applyFont="1" applyFill="1" applyBorder="1" applyAlignment="1">
      <alignment horizontal="center" vertical="center"/>
    </xf>
    <xf numFmtId="0" fontId="2" fillId="0" borderId="9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2" fillId="0" borderId="91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6" fillId="0" borderId="84" xfId="0" applyFont="1" applyBorder="1" applyAlignment="1">
      <alignment horizontal="left"/>
    </xf>
    <xf numFmtId="0" fontId="16" fillId="0" borderId="85" xfId="0" applyFont="1" applyBorder="1" applyAlignment="1">
      <alignment horizontal="left"/>
    </xf>
    <xf numFmtId="0" fontId="16" fillId="0" borderId="38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10" fontId="19" fillId="3" borderId="39" xfId="0" applyNumberFormat="1" applyFont="1" applyFill="1" applyBorder="1" applyAlignment="1">
      <alignment horizontal="center" vertical="center"/>
    </xf>
    <xf numFmtId="10" fontId="19" fillId="3" borderId="40" xfId="0" applyNumberFormat="1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9" fillId="0" borderId="5" xfId="0" applyFont="1" applyBorder="1" applyAlignment="1">
      <alignment horizontal="left" vertical="center" wrapText="1"/>
    </xf>
    <xf numFmtId="0" fontId="59" fillId="0" borderId="7" xfId="0" applyFont="1" applyBorder="1" applyAlignment="1">
      <alignment horizontal="left" vertical="center" wrapText="1"/>
    </xf>
    <xf numFmtId="0" fontId="59" fillId="0" borderId="8" xfId="0" applyFont="1" applyBorder="1" applyAlignment="1">
      <alignment horizontal="left" vertical="center" wrapText="1"/>
    </xf>
    <xf numFmtId="0" fontId="62" fillId="0" borderId="75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0" fillId="0" borderId="96" xfId="0" applyFont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97" xfId="0" applyFont="1" applyBorder="1" applyAlignment="1">
      <alignment horizontal="left" vertical="center" wrapText="1"/>
    </xf>
    <xf numFmtId="0" fontId="60" fillId="35" borderId="96" xfId="0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horizontal="left" vertical="center"/>
    </xf>
    <xf numFmtId="0" fontId="60" fillId="0" borderId="96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7" xfId="0" applyFont="1" applyFill="1" applyBorder="1" applyAlignment="1">
      <alignment horizontal="left" vertical="center" wrapText="1"/>
    </xf>
    <xf numFmtId="0" fontId="62" fillId="0" borderId="96" xfId="0" applyFont="1" applyBorder="1" applyAlignment="1">
      <alignment horizontal="center"/>
    </xf>
    <xf numFmtId="0" fontId="62" fillId="0" borderId="9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96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7" xfId="0" applyFont="1" applyFill="1" applyBorder="1" applyAlignment="1">
      <alignment horizontal="left" vertical="center" wrapText="1"/>
    </xf>
    <xf numFmtId="0" fontId="62" fillId="0" borderId="99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6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173" fontId="56" fillId="0" borderId="5" xfId="0" applyNumberFormat="1" applyFont="1" applyBorder="1" applyAlignment="1">
      <alignment horizontal="center" vertical="center" wrapText="1"/>
    </xf>
    <xf numFmtId="173" fontId="56" fillId="0" borderId="8" xfId="0" applyNumberFormat="1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56" fillId="0" borderId="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60" fillId="0" borderId="96" xfId="0" applyFont="1" applyBorder="1" applyAlignment="1">
      <alignment horizontal="left" vertical="center"/>
    </xf>
    <xf numFmtId="0" fontId="60" fillId="0" borderId="9" xfId="0" applyFont="1" applyBorder="1" applyAlignment="1">
      <alignment horizontal="left" vertical="center"/>
    </xf>
    <xf numFmtId="0" fontId="60" fillId="0" borderId="97" xfId="0" applyFont="1" applyBorder="1" applyAlignment="1">
      <alignment horizontal="left" vertical="center"/>
    </xf>
    <xf numFmtId="0" fontId="62" fillId="0" borderId="77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96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</cellXfs>
  <cellStyles count="103">
    <cellStyle name="20% - Ênfase1 2" xfId="9"/>
    <cellStyle name="20% - Ênfase1 3" xfId="8"/>
    <cellStyle name="20% - Ênfase2 2" xfId="11"/>
    <cellStyle name="20% - Ênfase2 3" xfId="10"/>
    <cellStyle name="20% - Ênfase3 2" xfId="13"/>
    <cellStyle name="20% - Ênfase3 3" xfId="12"/>
    <cellStyle name="20% - Ênfase4 2" xfId="15"/>
    <cellStyle name="20% - Ênfase4 3" xfId="14"/>
    <cellStyle name="20% - Ênfase5 2" xfId="17"/>
    <cellStyle name="20% - Ênfase5 3" xfId="16"/>
    <cellStyle name="20% - Ênfase6 2" xfId="19"/>
    <cellStyle name="20% - Ênfase6 3" xfId="18"/>
    <cellStyle name="40% - Ênfase1 2" xfId="21"/>
    <cellStyle name="40% - Ênfase1 3" xfId="20"/>
    <cellStyle name="40% - Ênfase2 2" xfId="22"/>
    <cellStyle name="40% - Ênfase3 2" xfId="24"/>
    <cellStyle name="40% - Ênfase3 3" xfId="23"/>
    <cellStyle name="40% - Ênfase4 2" xfId="26"/>
    <cellStyle name="40% - Ênfase4 3" xfId="25"/>
    <cellStyle name="40% - Ênfase5 2" xfId="28"/>
    <cellStyle name="40% - Ênfase5 3" xfId="27"/>
    <cellStyle name="40% - Ênfase6 2" xfId="30"/>
    <cellStyle name="40% - Ênfase6 3" xfId="29"/>
    <cellStyle name="60% - Ênfase1 2" xfId="32"/>
    <cellStyle name="60% - Ênfase1 3" xfId="31"/>
    <cellStyle name="60% - Ênfase2 2" xfId="33"/>
    <cellStyle name="60% - Ênfase3 2" xfId="35"/>
    <cellStyle name="60% - Ênfase3 3" xfId="34"/>
    <cellStyle name="60% - Ênfase4 2" xfId="37"/>
    <cellStyle name="60% - Ênfase4 3" xfId="36"/>
    <cellStyle name="60% - Ênfase5 2" xfId="38"/>
    <cellStyle name="60% - Ênfase6 2" xfId="40"/>
    <cellStyle name="60% - Ênfase6 3" xfId="39"/>
    <cellStyle name="Bom 2" xfId="41"/>
    <cellStyle name="Cálculo 2" xfId="43"/>
    <cellStyle name="Cálculo 3" xfId="42"/>
    <cellStyle name="Célula de Verificação 2" xfId="44"/>
    <cellStyle name="Célula Vinculada 2" xfId="45"/>
    <cellStyle name="Ênfase1 2" xfId="47"/>
    <cellStyle name="Ênfase1 3" xfId="46"/>
    <cellStyle name="Ênfase2 2" xfId="48"/>
    <cellStyle name="Ênfase3 2" xfId="49"/>
    <cellStyle name="Ênfase4 2" xfId="51"/>
    <cellStyle name="Ênfase4 3" xfId="50"/>
    <cellStyle name="Ênfase5 2" xfId="52"/>
    <cellStyle name="Ênfase6 2" xfId="53"/>
    <cellStyle name="Entrada 2" xfId="55"/>
    <cellStyle name="Entrada 3" xfId="54"/>
    <cellStyle name="Euro" xfId="2"/>
    <cellStyle name="Excel Built-in Normal" xfId="56"/>
    <cellStyle name="Excel Built-in Normal 1" xfId="57"/>
    <cellStyle name="Moeda 2" xfId="59"/>
    <cellStyle name="Moeda 2 2" xfId="60"/>
    <cellStyle name="Moeda 2 3" xfId="99"/>
    <cellStyle name="Moeda 2 4" xfId="97"/>
    <cellStyle name="Moeda 3" xfId="61"/>
    <cellStyle name="Moeda 3 2" xfId="93"/>
    <cellStyle name="Moeda 4" xfId="62"/>
    <cellStyle name="Moeda 5" xfId="63"/>
    <cellStyle name="Moeda 5 2" xfId="94"/>
    <cellStyle name="Moeda 6" xfId="58"/>
    <cellStyle name="Normal" xfId="0" builtinId="0"/>
    <cellStyle name="Normal 2" xfId="1"/>
    <cellStyle name="Normal 2 2" xfId="64"/>
    <cellStyle name="Normal 3" xfId="65"/>
    <cellStyle name="Normal 3 2" xfId="66"/>
    <cellStyle name="Normal 3 3" xfId="100"/>
    <cellStyle name="Normal 3 4" xfId="98"/>
    <cellStyle name="Normal 4" xfId="67"/>
    <cellStyle name="Normal 5" xfId="68"/>
    <cellStyle name="Normal 5 2" xfId="95"/>
    <cellStyle name="Normal 6" xfId="4"/>
    <cellStyle name="Nota 2" xfId="69"/>
    <cellStyle name="Porcentagem" xfId="101" builtinId="5"/>
    <cellStyle name="Porcentagem 2" xfId="5"/>
    <cellStyle name="Porcentagem 3" xfId="6"/>
    <cellStyle name="Saída 2" xfId="71"/>
    <cellStyle name="Saída 3" xfId="70"/>
    <cellStyle name="Separador de milhares 2 2" xfId="72"/>
    <cellStyle name="Texto de Aviso 2" xfId="73"/>
    <cellStyle name="Texto Explicativo 2" xfId="74"/>
    <cellStyle name="Título 1 1" xfId="76"/>
    <cellStyle name="Título 1 1 2" xfId="77"/>
    <cellStyle name="Título 1 2" xfId="78"/>
    <cellStyle name="Título 1 3" xfId="75"/>
    <cellStyle name="Título 2 2" xfId="80"/>
    <cellStyle name="Título 2 3" xfId="79"/>
    <cellStyle name="Título 3 2" xfId="82"/>
    <cellStyle name="Título 3 3" xfId="81"/>
    <cellStyle name="Título 4 2" xfId="84"/>
    <cellStyle name="Título 4 3" xfId="83"/>
    <cellStyle name="Total 2" xfId="86"/>
    <cellStyle name="Total 3" xfId="85"/>
    <cellStyle name="Vírgula" xfId="102" builtinId="3"/>
    <cellStyle name="Vírgula 2" xfId="3"/>
    <cellStyle name="Vírgula 2 2" xfId="88"/>
    <cellStyle name="Vírgula 2 3" xfId="87"/>
    <cellStyle name="Vírgula 3" xfId="89"/>
    <cellStyle name="Vírgula 3 2" xfId="96"/>
    <cellStyle name="Vírgula 4" xfId="90"/>
    <cellStyle name="Vírgula 5" xfId="91"/>
    <cellStyle name="Vírgula 6" xfId="92"/>
    <cellStyle name="Vírgula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132192</xdr:rowOff>
    </xdr:from>
    <xdr:to>
      <xdr:col>6</xdr:col>
      <xdr:colOff>387815</xdr:colOff>
      <xdr:row>5</xdr:row>
      <xdr:rowOff>149087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 bwMode="auto">
        <a:xfrm>
          <a:off x="2721323" y="132192"/>
          <a:ext cx="4619742" cy="9693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139882</xdr:colOff>
      <xdr:row>0</xdr:row>
      <xdr:rowOff>115955</xdr:rowOff>
    </xdr:from>
    <xdr:to>
      <xdr:col>1</xdr:col>
      <xdr:colOff>275166</xdr:colOff>
      <xdr:row>5</xdr:row>
      <xdr:rowOff>61980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82" y="115955"/>
          <a:ext cx="854951" cy="101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905034</xdr:colOff>
      <xdr:row>0</xdr:row>
      <xdr:rowOff>130222</xdr:rowOff>
    </xdr:from>
    <xdr:to>
      <xdr:col>7</xdr:col>
      <xdr:colOff>314462</xdr:colOff>
      <xdr:row>4</xdr:row>
      <xdr:rowOff>266747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969534" y="130222"/>
          <a:ext cx="1356761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352113</xdr:colOff>
      <xdr:row>121</xdr:row>
      <xdr:rowOff>63500</xdr:rowOff>
    </xdr:from>
    <xdr:to>
      <xdr:col>7</xdr:col>
      <xdr:colOff>809435</xdr:colOff>
      <xdr:row>123</xdr:row>
      <xdr:rowOff>43890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665196" y="21727583"/>
          <a:ext cx="4087406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  <xdr:twoCellAnchor>
    <xdr:from>
      <xdr:col>1</xdr:col>
      <xdr:colOff>1851025</xdr:colOff>
      <xdr:row>124</xdr:row>
      <xdr:rowOff>172894</xdr:rowOff>
    </xdr:from>
    <xdr:to>
      <xdr:col>4</xdr:col>
      <xdr:colOff>506222</xdr:colOff>
      <xdr:row>128</xdr:row>
      <xdr:rowOff>31707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570692" y="47014727"/>
          <a:ext cx="5142780" cy="62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1</xdr:col>
      <xdr:colOff>209550</xdr:colOff>
      <xdr:row>4</xdr:row>
      <xdr:rowOff>130527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733425" cy="968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191535</xdr:colOff>
      <xdr:row>0</xdr:row>
      <xdr:rowOff>142325</xdr:rowOff>
    </xdr:from>
    <xdr:to>
      <xdr:col>4</xdr:col>
      <xdr:colOff>1548296</xdr:colOff>
      <xdr:row>4</xdr:row>
      <xdr:rowOff>145500</xdr:rowOff>
    </xdr:to>
    <xdr:pic>
      <xdr:nvPicPr>
        <xdr:cNvPr id="3" name="Imagem 1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554110" y="142325"/>
          <a:ext cx="1356761" cy="89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0</xdr:row>
      <xdr:rowOff>66675</xdr:rowOff>
    </xdr:from>
    <xdr:to>
      <xdr:col>4</xdr:col>
      <xdr:colOff>95250</xdr:colOff>
      <xdr:row>4</xdr:row>
      <xdr:rowOff>214803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 bwMode="auto">
        <a:xfrm>
          <a:off x="1038225" y="66675"/>
          <a:ext cx="4419600" cy="1043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1</xdr:col>
      <xdr:colOff>1085850</xdr:colOff>
      <xdr:row>119</xdr:row>
      <xdr:rowOff>57150</xdr:rowOff>
    </xdr:from>
    <xdr:to>
      <xdr:col>3</xdr:col>
      <xdr:colOff>180975</xdr:colOff>
      <xdr:row>122</xdr:row>
      <xdr:rowOff>110696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752600" y="48834675"/>
          <a:ext cx="3457575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514350</xdr:colOff>
      <xdr:row>116</xdr:row>
      <xdr:rowOff>148166</xdr:rowOff>
    </xdr:from>
    <xdr:to>
      <xdr:col>5</xdr:col>
      <xdr:colOff>309155</xdr:colOff>
      <xdr:row>118</xdr:row>
      <xdr:rowOff>71406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726517" y="40936333"/>
          <a:ext cx="3520138" cy="30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351715</xdr:colOff>
      <xdr:row>0</xdr:row>
      <xdr:rowOff>121609</xdr:rowOff>
    </xdr:from>
    <xdr:to>
      <xdr:col>7</xdr:col>
      <xdr:colOff>0</xdr:colOff>
      <xdr:row>5</xdr:row>
      <xdr:rowOff>138504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 bwMode="auto">
        <a:xfrm>
          <a:off x="1314798" y="121609"/>
          <a:ext cx="9635184" cy="10434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372716</xdr:colOff>
      <xdr:row>0</xdr:row>
      <xdr:rowOff>115956</xdr:rowOff>
    </xdr:from>
    <xdr:to>
      <xdr:col>1</xdr:col>
      <xdr:colOff>707333</xdr:colOff>
      <xdr:row>5</xdr:row>
      <xdr:rowOff>61981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16" y="115956"/>
          <a:ext cx="1306167" cy="1012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833438</xdr:colOff>
      <xdr:row>0</xdr:row>
      <xdr:rowOff>130220</xdr:rowOff>
    </xdr:from>
    <xdr:to>
      <xdr:col>6</xdr:col>
      <xdr:colOff>541845</xdr:colOff>
      <xdr:row>4</xdr:row>
      <xdr:rowOff>209595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370094" y="130220"/>
          <a:ext cx="875219" cy="841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377031</xdr:colOff>
      <xdr:row>42</xdr:row>
      <xdr:rowOff>105834</xdr:rowOff>
    </xdr:from>
    <xdr:to>
      <xdr:col>6</xdr:col>
      <xdr:colOff>1000125</xdr:colOff>
      <xdr:row>44</xdr:row>
      <xdr:rowOff>86224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746875" y="8987897"/>
          <a:ext cx="2956719" cy="361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Courier New"/>
              <a:cs typeface="Courier New"/>
            </a:rPr>
            <a:t>Itaituba - Pa 30 de SETEMBRO de 2020 </a:t>
          </a:r>
        </a:p>
      </xdr:txBody>
    </xdr:sp>
    <xdr:clientData/>
  </xdr:twoCellAnchor>
  <xdr:twoCellAnchor>
    <xdr:from>
      <xdr:col>1</xdr:col>
      <xdr:colOff>2106084</xdr:colOff>
      <xdr:row>45</xdr:row>
      <xdr:rowOff>52917</xdr:rowOff>
    </xdr:from>
    <xdr:to>
      <xdr:col>4</xdr:col>
      <xdr:colOff>144992</xdr:colOff>
      <xdr:row>48</xdr:row>
      <xdr:rowOff>106463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069167" y="9461500"/>
          <a:ext cx="3457575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4" name="Text Box 7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ysClr val="windowText" lastClr="000000"/>
              </a:solidFill>
              <a:latin typeface="Agency FB" pitchFamily="34" charset="0"/>
              <a:cs typeface="Arial"/>
            </a:rPr>
            <a:t>REPÚBLICA FEDERATIVA DO BRASIL</a:t>
          </a: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gency FB" pitchFamily="34" charset="0"/>
              <a:cs typeface="Arial"/>
            </a:rPr>
            <a:t>ESTADO DO PARÁ</a:t>
          </a:r>
        </a:p>
        <a:p>
          <a:pPr algn="ctr" rtl="0">
            <a:spcAft>
              <a:spcPts val="0"/>
            </a:spcAft>
            <a:defRPr sz="1000"/>
          </a:pPr>
          <a:endParaRPr lang="pt-B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Prefeitura Municipal de Itaituba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SECRETARIA MUNICIPAL DE INFRA-ESTRUTURA  -  SEMINFRA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DIRETORIA TÉCNICA E OBRAS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1276350</xdr:colOff>
      <xdr:row>3</xdr:row>
      <xdr:rowOff>228600</xdr:rowOff>
    </xdr:to>
    <xdr:pic>
      <xdr:nvPicPr>
        <xdr:cNvPr id="8" name="Picture 10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2668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552450</xdr:colOff>
      <xdr:row>0</xdr:row>
      <xdr:rowOff>0</xdr:rowOff>
    </xdr:from>
    <xdr:to>
      <xdr:col>6</xdr:col>
      <xdr:colOff>866775</xdr:colOff>
      <xdr:row>3</xdr:row>
      <xdr:rowOff>219075</xdr:rowOff>
    </xdr:to>
    <xdr:pic>
      <xdr:nvPicPr>
        <xdr:cNvPr id="9" name="Imagem 13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5543550" y="0"/>
          <a:ext cx="11144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219076</xdr:colOff>
      <xdr:row>0</xdr:row>
      <xdr:rowOff>85725</xdr:rowOff>
    </xdr:from>
    <xdr:to>
      <xdr:col>5</xdr:col>
      <xdr:colOff>133351</xdr:colOff>
      <xdr:row>4</xdr:row>
      <xdr:rowOff>19050</xdr:rowOff>
    </xdr:to>
    <xdr:sp macro="" textlink="">
      <xdr:nvSpPr>
        <xdr:cNvPr id="10" name="Text Box 7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543051" y="85725"/>
          <a:ext cx="3581400" cy="923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ysClr val="windowText" lastClr="000000"/>
              </a:solidFill>
              <a:latin typeface="Agency FB" pitchFamily="34" charset="0"/>
              <a:cs typeface="Arial"/>
            </a:rPr>
            <a:t>REPÚBLICA FEDERATIVA DO BRASIL</a:t>
          </a: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gency FB" pitchFamily="34" charset="0"/>
              <a:cs typeface="Arial"/>
            </a:rPr>
            <a:t>ESTADO DO PARÁ</a:t>
          </a:r>
        </a:p>
        <a:p>
          <a:pPr algn="ctr" rtl="0">
            <a:spcAft>
              <a:spcPts val="0"/>
            </a:spcAft>
            <a:defRPr sz="1000"/>
          </a:pPr>
          <a:endParaRPr lang="pt-BR" sz="5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spcAft>
              <a:spcPts val="0"/>
            </a:spcAft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Prefeitura Municipal de Itaituba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SECRETARIA MUNICIPAL DE INFRA-ESTRUTURA  -  SEMINFRA</a:t>
          </a:r>
        </a:p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+mn-lt"/>
              <a:cs typeface="Arial"/>
            </a:rPr>
            <a:t>DIRETORIA TÉCNICA E OBRAS</a:t>
          </a:r>
        </a:p>
      </xdr:txBody>
    </xdr:sp>
    <xdr:clientData/>
  </xdr:twoCellAnchor>
  <xdr:twoCellAnchor>
    <xdr:from>
      <xdr:col>2</xdr:col>
      <xdr:colOff>258539</xdr:colOff>
      <xdr:row>27</xdr:row>
      <xdr:rowOff>57150</xdr:rowOff>
    </xdr:from>
    <xdr:to>
      <xdr:col>7</xdr:col>
      <xdr:colOff>18174</xdr:colOff>
      <xdr:row>29</xdr:row>
      <xdr:rowOff>11329</xdr:rowOff>
    </xdr:to>
    <xdr:sp macro="" textlink="">
      <xdr:nvSpPr>
        <xdr:cNvPr id="11" name="Text Box 5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3373214" y="8277225"/>
          <a:ext cx="3369610" cy="33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Courier New"/>
              <a:cs typeface="Courier New"/>
            </a:rPr>
            <a:t>Itaituba - Pa,  30 de SETEMBRO de 2020</a:t>
          </a:r>
        </a:p>
      </xdr:txBody>
    </xdr:sp>
    <xdr:clientData/>
  </xdr:twoCellAnchor>
  <xdr:twoCellAnchor>
    <xdr:from>
      <xdr:col>0</xdr:col>
      <xdr:colOff>502228</xdr:colOff>
      <xdr:row>32</xdr:row>
      <xdr:rowOff>147204</xdr:rowOff>
    </xdr:from>
    <xdr:to>
      <xdr:col>3</xdr:col>
      <xdr:colOff>127915</xdr:colOff>
      <xdr:row>36</xdr:row>
      <xdr:rowOff>10250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502228" y="7853795"/>
          <a:ext cx="3444346" cy="625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pt-BR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  </a:t>
          </a:r>
          <a:endParaRPr lang="pt-BR" sz="12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200" b="0" i="0" u="none" strike="noStrik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Alcir Oliveira da Silva Júnior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BR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Engenheiro Civil - CREA 151525739-8  PA</a:t>
          </a:r>
          <a:endParaRPr lang="pt-BR" sz="1000" b="0" i="0" u="none" strike="noStrike" baseline="0"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891282</xdr:colOff>
      <xdr:row>0</xdr:row>
      <xdr:rowOff>67036</xdr:rowOff>
    </xdr:from>
    <xdr:to>
      <xdr:col>5</xdr:col>
      <xdr:colOff>967599</xdr:colOff>
      <xdr:row>6</xdr:row>
      <xdr:rowOff>42333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 bwMode="auto">
        <a:xfrm>
          <a:off x="1538982" y="67036"/>
          <a:ext cx="6429492" cy="1089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FEDERATIVA DO BRASIL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DO PARÁ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Prefeitura Municipal de Itaituba</a:t>
          </a:r>
          <a:endParaRPr lang="pt-BR" sz="1000">
            <a:effectLst/>
          </a:endParaRPr>
        </a:p>
        <a:p>
          <a:pPr algn="ctr" rtl="0"/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SECRETARIA MUNICIPAL DE INFRA-ESTRUTURA  -  </a:t>
          </a:r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SEMINFRA</a:t>
          </a:r>
          <a:endParaRPr lang="pt-BR" sz="1000">
            <a:effectLst/>
          </a:endParaRPr>
        </a:p>
        <a:p>
          <a:pPr algn="ctr" rtl="0"/>
          <a:r>
            <a:rPr lang="pt-B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DIRETORIA TÉCNICA E OBRAS</a:t>
          </a:r>
          <a:endParaRPr lang="pt-BR" sz="1000">
            <a:effectLst/>
          </a:endParaRPr>
        </a:p>
        <a:p>
          <a:pPr algn="l"/>
          <a:endParaRPr lang="pt-BR" sz="1000" b="1">
            <a:latin typeface="Courier New" pitchFamily="49" charset="0"/>
            <a:cs typeface="Courier New" pitchFamily="49" charset="0"/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1</xdr:col>
      <xdr:colOff>544167</xdr:colOff>
      <xdr:row>5</xdr:row>
      <xdr:rowOff>98425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982317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1338769</xdr:colOff>
      <xdr:row>0</xdr:row>
      <xdr:rowOff>108456</xdr:rowOff>
    </xdr:from>
    <xdr:to>
      <xdr:col>6</xdr:col>
      <xdr:colOff>80781</xdr:colOff>
      <xdr:row>5</xdr:row>
      <xdr:rowOff>37732</xdr:rowOff>
    </xdr:to>
    <xdr:pic>
      <xdr:nvPicPr>
        <xdr:cNvPr id="4" name="Imagem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265"/>
        <a:stretch>
          <a:fillRect/>
        </a:stretch>
      </xdr:blipFill>
      <xdr:spPr bwMode="auto">
        <a:xfrm>
          <a:off x="8339644" y="108456"/>
          <a:ext cx="1137550" cy="881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1493572</xdr:colOff>
      <xdr:row>693</xdr:row>
      <xdr:rowOff>156107</xdr:rowOff>
    </xdr:from>
    <xdr:to>
      <xdr:col>4</xdr:col>
      <xdr:colOff>147054</xdr:colOff>
      <xdr:row>702</xdr:row>
      <xdr:rowOff>38631</xdr:rowOff>
    </xdr:to>
    <xdr:sp macro="" textlink="">
      <xdr:nvSpPr>
        <xdr:cNvPr id="5" name="Text Box 9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192072" y="167891357"/>
          <a:ext cx="3892232" cy="1597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indent="228600" algn="ctr">
            <a:spcAft>
              <a:spcPts val="0"/>
            </a:spcAft>
          </a:pPr>
          <a:r>
            <a:rPr lang="pt-BR" sz="1200" i="1">
              <a:effectLst/>
              <a:latin typeface="Arial"/>
              <a:ea typeface="Times New Roman"/>
            </a:rPr>
            <a:t>_________________________________________</a:t>
          </a:r>
          <a:br>
            <a:rPr lang="pt-BR" sz="1200" i="1">
              <a:effectLst/>
              <a:latin typeface="Arial"/>
              <a:ea typeface="Times New Roman"/>
            </a:rPr>
          </a:br>
          <a:r>
            <a:rPr lang="pt-BR" sz="1200" i="1">
              <a:effectLst/>
              <a:latin typeface="Arial"/>
              <a:ea typeface="Times New Roman"/>
            </a:rPr>
            <a:t>JOSÉ ALCIR OLIVEIRA DA SILVA JUNIOR</a:t>
          </a:r>
          <a:endParaRPr lang="pt-BR" sz="1200">
            <a:effectLst/>
            <a:latin typeface="Times New Roman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0">
              <a:effectLst/>
              <a:latin typeface="Arial"/>
              <a:ea typeface="Times New Roman"/>
            </a:rPr>
            <a:t>Engenheiro Civil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0">
              <a:effectLst/>
              <a:latin typeface="Arial"/>
              <a:ea typeface="Times New Roman"/>
            </a:rPr>
            <a:t>CREA 151525739-8 PA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800" i="0">
              <a:effectLst/>
              <a:latin typeface="Copperplate Gothic Bold"/>
              <a:ea typeface="Times New Roman"/>
            </a:rPr>
            <a:t> </a:t>
          </a:r>
          <a:endParaRPr lang="pt-BR" sz="1000" i="1">
            <a:effectLst/>
            <a:latin typeface="Arial"/>
            <a:ea typeface="Times New Roman"/>
          </a:endParaRPr>
        </a:p>
        <a:p>
          <a:pPr algn="ctr">
            <a:lnSpc>
              <a:spcPct val="116000"/>
            </a:lnSpc>
            <a:spcAft>
              <a:spcPts val="0"/>
            </a:spcAft>
          </a:pPr>
          <a:r>
            <a:rPr lang="pt-PT" sz="1200" i="1">
              <a:effectLst/>
              <a:latin typeface="Arial"/>
              <a:ea typeface="Times New Roman"/>
            </a:rPr>
            <a:t> </a:t>
          </a:r>
          <a:endParaRPr lang="pt-BR" sz="1000" i="1">
            <a:effectLst/>
            <a:latin typeface="Arial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view="pageBreakPreview" topLeftCell="A88" zoomScale="90" zoomScaleNormal="90" zoomScaleSheetLayoutView="90" workbookViewId="0">
      <selection activeCell="B123" sqref="B123"/>
    </sheetView>
  </sheetViews>
  <sheetFormatPr defaultRowHeight="15"/>
  <cols>
    <col min="1" max="1" width="10.85546875" customWidth="1"/>
    <col min="2" max="2" width="68.140625" customWidth="1"/>
    <col min="3" max="3" width="16.42578125" customWidth="1"/>
    <col min="4" max="4" width="12.7109375" customWidth="1"/>
    <col min="5" max="5" width="12.85546875" customWidth="1"/>
    <col min="6" max="6" width="14.28515625" customWidth="1"/>
    <col min="7" max="7" width="14.85546875" customWidth="1"/>
    <col min="8" max="8" width="17" customWidth="1"/>
    <col min="9" max="9" width="12.140625" customWidth="1"/>
    <col min="10" max="10" width="13.85546875" bestFit="1" customWidth="1"/>
  </cols>
  <sheetData>
    <row r="1" spans="1:9" ht="15" customHeight="1">
      <c r="A1" s="215"/>
      <c r="B1" s="215"/>
      <c r="C1" s="215"/>
      <c r="D1" s="215"/>
      <c r="E1" s="215"/>
      <c r="F1" s="215"/>
      <c r="G1" s="215"/>
      <c r="H1" s="215"/>
    </row>
    <row r="2" spans="1:9" ht="15" customHeight="1">
      <c r="A2" s="215"/>
      <c r="B2" s="215"/>
      <c r="C2" s="215"/>
      <c r="D2" s="215"/>
      <c r="E2" s="215"/>
      <c r="F2" s="215"/>
      <c r="G2" s="215"/>
      <c r="H2" s="215"/>
    </row>
    <row r="3" spans="1:9" ht="15" customHeight="1">
      <c r="A3" s="215"/>
      <c r="B3" s="215"/>
      <c r="C3" s="215"/>
      <c r="D3" s="215"/>
      <c r="E3" s="215"/>
      <c r="F3" s="215"/>
      <c r="G3" s="215"/>
      <c r="H3" s="215"/>
    </row>
    <row r="4" spans="1:9" ht="15" customHeight="1">
      <c r="A4" s="215"/>
      <c r="B4" s="215"/>
      <c r="C4" s="215"/>
      <c r="D4" s="215"/>
      <c r="E4" s="215"/>
      <c r="F4" s="215"/>
      <c r="G4" s="215"/>
      <c r="H4" s="215"/>
    </row>
    <row r="5" spans="1:9" ht="24" customHeight="1">
      <c r="A5" s="215"/>
      <c r="B5" s="215"/>
      <c r="C5" s="215"/>
      <c r="D5" s="215"/>
      <c r="E5" s="215"/>
      <c r="F5" s="215"/>
      <c r="G5" s="215"/>
      <c r="H5" s="215"/>
    </row>
    <row r="6" spans="1:9" ht="9" customHeight="1" thickBot="1">
      <c r="A6" s="216"/>
      <c r="B6" s="216"/>
      <c r="C6" s="216"/>
      <c r="D6" s="216"/>
      <c r="E6" s="216"/>
      <c r="F6" s="216"/>
      <c r="G6" s="216"/>
      <c r="H6" s="216"/>
    </row>
    <row r="7" spans="1:9" ht="28.5" customHeight="1" thickTop="1">
      <c r="A7" s="225" t="s">
        <v>0</v>
      </c>
      <c r="B7" s="226"/>
      <c r="C7" s="226"/>
      <c r="D7" s="229" t="s">
        <v>409</v>
      </c>
      <c r="E7" s="230"/>
      <c r="F7" s="230"/>
      <c r="G7" s="217" t="s">
        <v>691</v>
      </c>
      <c r="H7" s="218"/>
    </row>
    <row r="8" spans="1:9" ht="30.75" customHeight="1">
      <c r="A8" s="223" t="s">
        <v>389</v>
      </c>
      <c r="B8" s="224"/>
      <c r="C8" s="224"/>
      <c r="D8" s="231" t="s">
        <v>388</v>
      </c>
      <c r="E8" s="232"/>
      <c r="F8" s="233"/>
      <c r="G8" s="219" t="s">
        <v>83</v>
      </c>
      <c r="H8" s="220"/>
    </row>
    <row r="9" spans="1:9" ht="30" customHeight="1" thickBot="1">
      <c r="A9" s="227" t="s">
        <v>876</v>
      </c>
      <c r="B9" s="228"/>
      <c r="C9" s="228"/>
      <c r="D9" s="234"/>
      <c r="E9" s="235"/>
      <c r="F9" s="236"/>
      <c r="G9" s="221">
        <f>I9</f>
        <v>102886.97999999998</v>
      </c>
      <c r="H9" s="222"/>
      <c r="I9" s="2">
        <f>H120</f>
        <v>102886.97999999998</v>
      </c>
    </row>
    <row r="10" spans="1:9" ht="15.75" thickTop="1">
      <c r="A10" s="210"/>
      <c r="B10" s="211"/>
      <c r="C10" s="211"/>
      <c r="D10" s="211"/>
      <c r="E10" s="211"/>
      <c r="F10" s="211"/>
      <c r="G10" s="211"/>
      <c r="H10" s="211"/>
    </row>
    <row r="11" spans="1:9" ht="22.5" customHeight="1">
      <c r="A11" s="201" t="s">
        <v>1</v>
      </c>
      <c r="B11" s="196" t="s">
        <v>42</v>
      </c>
      <c r="C11" s="201" t="s">
        <v>57</v>
      </c>
      <c r="D11" s="196" t="s">
        <v>43</v>
      </c>
      <c r="E11" s="199" t="s">
        <v>44</v>
      </c>
      <c r="F11" s="207" t="s">
        <v>3</v>
      </c>
      <c r="G11" s="208"/>
      <c r="H11" s="209"/>
    </row>
    <row r="12" spans="1:9" ht="27.75" customHeight="1">
      <c r="A12" s="202"/>
      <c r="B12" s="196"/>
      <c r="C12" s="202"/>
      <c r="D12" s="196"/>
      <c r="E12" s="200"/>
      <c r="F12" s="44" t="s">
        <v>45</v>
      </c>
      <c r="G12" s="44" t="s">
        <v>46</v>
      </c>
      <c r="H12" s="45" t="s">
        <v>48</v>
      </c>
    </row>
    <row r="13" spans="1:9">
      <c r="A13" s="212"/>
      <c r="B13" s="213"/>
      <c r="C13" s="213"/>
      <c r="D13" s="213"/>
      <c r="E13" s="213"/>
      <c r="F13" s="213"/>
      <c r="G13" s="213"/>
      <c r="H13" s="214"/>
    </row>
    <row r="14" spans="1:9" ht="19.5" customHeight="1">
      <c r="A14" s="73" t="s">
        <v>5</v>
      </c>
      <c r="B14" s="197" t="s">
        <v>49</v>
      </c>
      <c r="C14" s="197"/>
      <c r="D14" s="197"/>
      <c r="E14" s="80"/>
      <c r="F14" s="46"/>
      <c r="G14" s="46"/>
      <c r="H14" s="47">
        <f>SUM(H15:H17)</f>
        <v>1752.9499999999998</v>
      </c>
    </row>
    <row r="15" spans="1:9" ht="30.75" customHeight="1">
      <c r="A15" s="74" t="s">
        <v>6</v>
      </c>
      <c r="B15" s="53" t="s">
        <v>93</v>
      </c>
      <c r="C15" s="54" t="s">
        <v>94</v>
      </c>
      <c r="D15" s="54" t="s">
        <v>7</v>
      </c>
      <c r="E15" s="85">
        <v>6</v>
      </c>
      <c r="F15" s="55">
        <v>160.83000000000001</v>
      </c>
      <c r="G15" s="48">
        <f>ROUND((F15*1.299),2)</f>
        <v>208.92</v>
      </c>
      <c r="H15" s="48">
        <f>ROUND(E15*G15,2)</f>
        <v>1253.52</v>
      </c>
    </row>
    <row r="16" spans="1:9" ht="28.5" customHeight="1">
      <c r="A16" s="74" t="s">
        <v>91</v>
      </c>
      <c r="B16" s="53" t="s">
        <v>95</v>
      </c>
      <c r="C16" s="54" t="s">
        <v>96</v>
      </c>
      <c r="D16" s="54" t="s">
        <v>7</v>
      </c>
      <c r="E16" s="85">
        <v>96</v>
      </c>
      <c r="F16" s="55">
        <v>1.72</v>
      </c>
      <c r="G16" s="48">
        <f t="shared" ref="G16:G79" si="0">ROUND((F16*1.299),2)</f>
        <v>2.23</v>
      </c>
      <c r="H16" s="48">
        <f>ROUND(E16*G16,2)</f>
        <v>214.08</v>
      </c>
    </row>
    <row r="17" spans="1:10" ht="28.5" customHeight="1">
      <c r="A17" s="74" t="s">
        <v>92</v>
      </c>
      <c r="B17" s="53" t="s">
        <v>97</v>
      </c>
      <c r="C17" s="54" t="s">
        <v>98</v>
      </c>
      <c r="D17" s="54" t="s">
        <v>7</v>
      </c>
      <c r="E17" s="85">
        <v>51.6</v>
      </c>
      <c r="F17" s="55">
        <v>4.26</v>
      </c>
      <c r="G17" s="48">
        <f t="shared" si="0"/>
        <v>5.53</v>
      </c>
      <c r="H17" s="48">
        <f>ROUND(E17*G17,2)</f>
        <v>285.35000000000002</v>
      </c>
    </row>
    <row r="18" spans="1:10" ht="18" customHeight="1">
      <c r="A18" s="75" t="s">
        <v>8</v>
      </c>
      <c r="B18" s="198" t="s">
        <v>58</v>
      </c>
      <c r="C18" s="198"/>
      <c r="D18" s="198"/>
      <c r="E18" s="82"/>
      <c r="F18" s="49"/>
      <c r="G18" s="49"/>
      <c r="H18" s="49">
        <f>SUM(H19:H20)</f>
        <v>1107.42</v>
      </c>
    </row>
    <row r="19" spans="1:10" ht="30" customHeight="1">
      <c r="A19" s="74" t="s">
        <v>59</v>
      </c>
      <c r="B19" s="84" t="s">
        <v>100</v>
      </c>
      <c r="C19" s="124" t="s">
        <v>101</v>
      </c>
      <c r="D19" s="56" t="s">
        <v>9</v>
      </c>
      <c r="E19" s="85">
        <v>4.88</v>
      </c>
      <c r="F19" s="51">
        <v>43.08</v>
      </c>
      <c r="G19" s="48">
        <f t="shared" si="0"/>
        <v>55.96</v>
      </c>
      <c r="H19" s="48">
        <f>ROUND(E19*G19,2)</f>
        <v>273.08</v>
      </c>
      <c r="I19" s="122">
        <f>H19/H18</f>
        <v>0.24659117588629423</v>
      </c>
      <c r="J19" t="s">
        <v>90</v>
      </c>
    </row>
    <row r="20" spans="1:10" ht="32.25" customHeight="1">
      <c r="A20" s="74" t="s">
        <v>10</v>
      </c>
      <c r="B20" s="84" t="s">
        <v>99</v>
      </c>
      <c r="C20" s="124" t="s">
        <v>102</v>
      </c>
      <c r="D20" s="56" t="s">
        <v>9</v>
      </c>
      <c r="E20" s="85">
        <v>6.84</v>
      </c>
      <c r="F20" s="51">
        <v>93.9</v>
      </c>
      <c r="G20" s="48">
        <f t="shared" si="0"/>
        <v>121.98</v>
      </c>
      <c r="H20" s="48">
        <f>ROUND(E20*G20,2)</f>
        <v>834.34</v>
      </c>
      <c r="I20" s="122">
        <f>H20/H18</f>
        <v>0.75340882411370569</v>
      </c>
      <c r="J20" t="s">
        <v>89</v>
      </c>
    </row>
    <row r="21" spans="1:10" ht="19.5" customHeight="1">
      <c r="A21" s="75" t="s">
        <v>11</v>
      </c>
      <c r="B21" s="198" t="s">
        <v>105</v>
      </c>
      <c r="C21" s="198"/>
      <c r="D21" s="198"/>
      <c r="E21" s="82"/>
      <c r="F21" s="49"/>
      <c r="G21" s="49"/>
      <c r="H21" s="49">
        <f>H22+H25</f>
        <v>9296.2199999999993</v>
      </c>
    </row>
    <row r="22" spans="1:10" ht="19.5" customHeight="1">
      <c r="A22" s="75" t="s">
        <v>12</v>
      </c>
      <c r="B22" s="79" t="s">
        <v>104</v>
      </c>
      <c r="C22" s="237"/>
      <c r="D22" s="238"/>
      <c r="E22" s="82"/>
      <c r="F22" s="49"/>
      <c r="G22" s="49"/>
      <c r="H22" s="49">
        <f>SUM(H23:H24)</f>
        <v>4285.45</v>
      </c>
    </row>
    <row r="23" spans="1:10" ht="33" customHeight="1">
      <c r="A23" s="74" t="s">
        <v>60</v>
      </c>
      <c r="B23" s="84" t="s">
        <v>106</v>
      </c>
      <c r="C23" s="124" t="s">
        <v>108</v>
      </c>
      <c r="D23" s="56" t="s">
        <v>9</v>
      </c>
      <c r="E23" s="85">
        <v>0.32</v>
      </c>
      <c r="F23" s="51">
        <v>2189.6799999999998</v>
      </c>
      <c r="G23" s="48">
        <f t="shared" si="0"/>
        <v>2844.39</v>
      </c>
      <c r="H23" s="48">
        <f>ROUND(E23*G23,2)</f>
        <v>910.2</v>
      </c>
      <c r="I23" s="122">
        <f>H23/H22</f>
        <v>0.21239309757435043</v>
      </c>
    </row>
    <row r="24" spans="1:10" ht="33.75" customHeight="1">
      <c r="A24" s="74" t="s">
        <v>61</v>
      </c>
      <c r="B24" s="84" t="s">
        <v>107</v>
      </c>
      <c r="C24" s="124" t="s">
        <v>109</v>
      </c>
      <c r="D24" s="56" t="s">
        <v>9</v>
      </c>
      <c r="E24" s="85">
        <v>1.26</v>
      </c>
      <c r="F24" s="51">
        <v>2062.1799999999998</v>
      </c>
      <c r="G24" s="48">
        <f t="shared" si="0"/>
        <v>2678.77</v>
      </c>
      <c r="H24" s="48">
        <f>ROUND(E24*G24,2)</f>
        <v>3375.25</v>
      </c>
      <c r="I24" s="122">
        <f>H24/H22</f>
        <v>0.78760690242564957</v>
      </c>
    </row>
    <row r="25" spans="1:10">
      <c r="A25" s="75" t="s">
        <v>41</v>
      </c>
      <c r="B25" s="198" t="s">
        <v>103</v>
      </c>
      <c r="C25" s="198"/>
      <c r="D25" s="198"/>
      <c r="E25" s="82"/>
      <c r="F25" s="49"/>
      <c r="G25" s="49"/>
      <c r="H25" s="49">
        <f>SUM(H26:H27)</f>
        <v>5010.7699999999995</v>
      </c>
    </row>
    <row r="26" spans="1:10" ht="32.25" customHeight="1">
      <c r="A26" s="74" t="s">
        <v>63</v>
      </c>
      <c r="B26" s="84" t="s">
        <v>110</v>
      </c>
      <c r="C26" s="124" t="s">
        <v>113</v>
      </c>
      <c r="D26" s="56" t="s">
        <v>9</v>
      </c>
      <c r="E26" s="81">
        <v>1.54</v>
      </c>
      <c r="F26" s="51">
        <v>2359.6799999999998</v>
      </c>
      <c r="G26" s="48">
        <f t="shared" si="0"/>
        <v>3065.22</v>
      </c>
      <c r="H26" s="48">
        <f>ROUND(E26*G26,2)</f>
        <v>4720.4399999999996</v>
      </c>
    </row>
    <row r="27" spans="1:10" ht="37.5" customHeight="1">
      <c r="A27" s="74" t="s">
        <v>114</v>
      </c>
      <c r="B27" s="84" t="s">
        <v>147</v>
      </c>
      <c r="C27" s="124" t="s">
        <v>148</v>
      </c>
      <c r="D27" s="56" t="s">
        <v>9</v>
      </c>
      <c r="E27" s="81">
        <v>0.38600000000000001</v>
      </c>
      <c r="F27" s="51">
        <v>579.03</v>
      </c>
      <c r="G27" s="48">
        <f t="shared" si="0"/>
        <v>752.16</v>
      </c>
      <c r="H27" s="48">
        <f>ROUND(E27*G27,2)</f>
        <v>290.33</v>
      </c>
    </row>
    <row r="28" spans="1:10" ht="17.25" customHeight="1">
      <c r="A28" s="75">
        <v>4</v>
      </c>
      <c r="B28" s="206" t="s">
        <v>111</v>
      </c>
      <c r="C28" s="206"/>
      <c r="D28" s="206" t="s">
        <v>47</v>
      </c>
      <c r="E28" s="82"/>
      <c r="F28" s="49"/>
      <c r="G28" s="49"/>
      <c r="H28" s="49">
        <f>SUM(H29:H33)</f>
        <v>29323.789999999997</v>
      </c>
    </row>
    <row r="29" spans="1:10" ht="33.75" customHeight="1">
      <c r="A29" s="74" t="s">
        <v>14</v>
      </c>
      <c r="B29" s="57" t="s">
        <v>112</v>
      </c>
      <c r="C29" s="54" t="s">
        <v>116</v>
      </c>
      <c r="D29" s="54" t="s">
        <v>7</v>
      </c>
      <c r="E29" s="81">
        <v>136.1</v>
      </c>
      <c r="F29" s="51">
        <v>55.8</v>
      </c>
      <c r="G29" s="48">
        <f t="shared" si="0"/>
        <v>72.48</v>
      </c>
      <c r="H29" s="48">
        <f>ROUND(E29*G29,2)</f>
        <v>9864.5300000000007</v>
      </c>
    </row>
    <row r="30" spans="1:10" ht="33.75" customHeight="1">
      <c r="A30" s="74" t="s">
        <v>65</v>
      </c>
      <c r="B30" s="57" t="s">
        <v>115</v>
      </c>
      <c r="C30" s="54" t="s">
        <v>117</v>
      </c>
      <c r="D30" s="54" t="s">
        <v>7</v>
      </c>
      <c r="E30" s="81">
        <v>19.53</v>
      </c>
      <c r="F30" s="51">
        <v>75.45</v>
      </c>
      <c r="G30" s="48">
        <f t="shared" si="0"/>
        <v>98.01</v>
      </c>
      <c r="H30" s="48">
        <f>ROUND(E30*G30,2)</f>
        <v>1914.14</v>
      </c>
    </row>
    <row r="31" spans="1:10" ht="29.25" customHeight="1">
      <c r="A31" s="74" t="s">
        <v>66</v>
      </c>
      <c r="B31" s="57" t="s">
        <v>129</v>
      </c>
      <c r="C31" s="54" t="s">
        <v>130</v>
      </c>
      <c r="D31" s="54" t="s">
        <v>7</v>
      </c>
      <c r="E31" s="81">
        <v>272.2</v>
      </c>
      <c r="F31" s="51">
        <v>9.0399999999999991</v>
      </c>
      <c r="G31" s="48">
        <f t="shared" si="0"/>
        <v>11.74</v>
      </c>
      <c r="H31" s="48">
        <f>ROUND(E31*G31,2)</f>
        <v>3195.63</v>
      </c>
    </row>
    <row r="32" spans="1:10" ht="30" customHeight="1">
      <c r="A32" s="74" t="s">
        <v>67</v>
      </c>
      <c r="B32" s="57" t="s">
        <v>131</v>
      </c>
      <c r="C32" s="54" t="s">
        <v>132</v>
      </c>
      <c r="D32" s="54" t="s">
        <v>7</v>
      </c>
      <c r="E32" s="81">
        <f>E31</f>
        <v>272.2</v>
      </c>
      <c r="F32" s="51">
        <v>36.69</v>
      </c>
      <c r="G32" s="48">
        <f t="shared" si="0"/>
        <v>47.66</v>
      </c>
      <c r="H32" s="48">
        <f>ROUND(E32*G32,2)</f>
        <v>12973.05</v>
      </c>
    </row>
    <row r="33" spans="1:8" ht="47.25" customHeight="1">
      <c r="A33" s="74" t="s">
        <v>68</v>
      </c>
      <c r="B33" s="57" t="s">
        <v>188</v>
      </c>
      <c r="C33" s="54" t="s">
        <v>189</v>
      </c>
      <c r="D33" s="54" t="s">
        <v>7</v>
      </c>
      <c r="E33" s="81">
        <v>21.46</v>
      </c>
      <c r="F33" s="51">
        <v>49.38</v>
      </c>
      <c r="G33" s="48">
        <f t="shared" si="0"/>
        <v>64.14</v>
      </c>
      <c r="H33" s="48">
        <f>ROUND(E33*G33,2)</f>
        <v>1376.44</v>
      </c>
    </row>
    <row r="34" spans="1:8" ht="20.25" customHeight="1">
      <c r="A34" s="75">
        <v>5</v>
      </c>
      <c r="B34" s="206" t="s">
        <v>118</v>
      </c>
      <c r="C34" s="206"/>
      <c r="D34" s="206"/>
      <c r="E34" s="82"/>
      <c r="F34" s="49"/>
      <c r="G34" s="49"/>
      <c r="H34" s="49">
        <f>SUM(H35:H36)</f>
        <v>9325.5199999999986</v>
      </c>
    </row>
    <row r="35" spans="1:8" ht="31.5" customHeight="1">
      <c r="A35" s="74" t="s">
        <v>133</v>
      </c>
      <c r="B35" s="57" t="s">
        <v>184</v>
      </c>
      <c r="C35" s="54" t="s">
        <v>185</v>
      </c>
      <c r="D35" s="54" t="s">
        <v>47</v>
      </c>
      <c r="E35" s="81">
        <v>250.74</v>
      </c>
      <c r="F35" s="51">
        <v>27.71</v>
      </c>
      <c r="G35" s="48">
        <f t="shared" si="0"/>
        <v>36</v>
      </c>
      <c r="H35" s="48">
        <f>ROUND(E35*G35,2)</f>
        <v>9026.64</v>
      </c>
    </row>
    <row r="36" spans="1:8" ht="29.25" customHeight="1">
      <c r="A36" s="74" t="s">
        <v>134</v>
      </c>
      <c r="B36" s="57" t="s">
        <v>323</v>
      </c>
      <c r="C36" s="54" t="s">
        <v>324</v>
      </c>
      <c r="D36" s="54" t="s">
        <v>47</v>
      </c>
      <c r="E36" s="81">
        <v>10.92</v>
      </c>
      <c r="F36" s="51">
        <v>21.07</v>
      </c>
      <c r="G36" s="48">
        <f t="shared" si="0"/>
        <v>27.37</v>
      </c>
      <c r="H36" s="48">
        <f>ROUND(E36*G36,2)</f>
        <v>298.88</v>
      </c>
    </row>
    <row r="37" spans="1:8" ht="18.75" customHeight="1">
      <c r="A37" s="75">
        <v>6</v>
      </c>
      <c r="B37" s="206" t="s">
        <v>119</v>
      </c>
      <c r="C37" s="206"/>
      <c r="D37" s="206"/>
      <c r="E37" s="82"/>
      <c r="F37" s="49"/>
      <c r="G37" s="49"/>
      <c r="H37" s="49">
        <f>SUM(H38:H40)</f>
        <v>12107.82</v>
      </c>
    </row>
    <row r="38" spans="1:8" ht="29.25" customHeight="1">
      <c r="A38" s="74" t="s">
        <v>135</v>
      </c>
      <c r="B38" s="57" t="s">
        <v>123</v>
      </c>
      <c r="C38" s="54" t="s">
        <v>124</v>
      </c>
      <c r="D38" s="54" t="s">
        <v>47</v>
      </c>
      <c r="E38" s="81">
        <v>88.12</v>
      </c>
      <c r="F38" s="51">
        <v>53.32</v>
      </c>
      <c r="G38" s="48">
        <f t="shared" si="0"/>
        <v>69.260000000000005</v>
      </c>
      <c r="H38" s="48">
        <f>ROUND(E38*G38,2)</f>
        <v>6103.19</v>
      </c>
    </row>
    <row r="39" spans="1:8" ht="30" customHeight="1">
      <c r="A39" s="74" t="s">
        <v>136</v>
      </c>
      <c r="B39" s="57" t="s">
        <v>125</v>
      </c>
      <c r="C39" s="54" t="s">
        <v>126</v>
      </c>
      <c r="D39" s="54" t="s">
        <v>47</v>
      </c>
      <c r="E39" s="81">
        <v>88.12</v>
      </c>
      <c r="F39" s="51">
        <v>44.44</v>
      </c>
      <c r="G39" s="48">
        <f t="shared" si="0"/>
        <v>57.73</v>
      </c>
      <c r="H39" s="48">
        <f>ROUND(E39*G39,2)</f>
        <v>5087.17</v>
      </c>
    </row>
    <row r="40" spans="1:8" ht="30" customHeight="1">
      <c r="A40" s="74" t="s">
        <v>137</v>
      </c>
      <c r="B40" s="57" t="s">
        <v>127</v>
      </c>
      <c r="C40" s="54" t="s">
        <v>128</v>
      </c>
      <c r="D40" s="54" t="s">
        <v>62</v>
      </c>
      <c r="E40" s="81">
        <v>10.8</v>
      </c>
      <c r="F40" s="51">
        <v>65.400000000000006</v>
      </c>
      <c r="G40" s="48">
        <f t="shared" si="0"/>
        <v>84.95</v>
      </c>
      <c r="H40" s="48">
        <f>ROUND(E40*G40,2)</f>
        <v>917.46</v>
      </c>
    </row>
    <row r="41" spans="1:8" ht="19.5" customHeight="1">
      <c r="A41" s="75">
        <v>7</v>
      </c>
      <c r="B41" s="206" t="s">
        <v>120</v>
      </c>
      <c r="C41" s="206"/>
      <c r="D41" s="206"/>
      <c r="E41" s="82"/>
      <c r="F41" s="49"/>
      <c r="G41" s="49"/>
      <c r="H41" s="49">
        <f>SUM(H42:H44)</f>
        <v>7572.41</v>
      </c>
    </row>
    <row r="42" spans="1:8" ht="31.5" customHeight="1">
      <c r="A42" s="74" t="s">
        <v>138</v>
      </c>
      <c r="B42" s="57" t="s">
        <v>177</v>
      </c>
      <c r="C42" s="54" t="s">
        <v>178</v>
      </c>
      <c r="D42" s="54" t="s">
        <v>69</v>
      </c>
      <c r="E42" s="81">
        <v>51</v>
      </c>
      <c r="F42" s="51">
        <v>52.2</v>
      </c>
      <c r="G42" s="48">
        <f t="shared" si="0"/>
        <v>67.81</v>
      </c>
      <c r="H42" s="48">
        <f>ROUND(E42*G42,2)</f>
        <v>3458.31</v>
      </c>
    </row>
    <row r="43" spans="1:8" ht="31.5" customHeight="1">
      <c r="A43" s="74" t="s">
        <v>139</v>
      </c>
      <c r="B43" s="57" t="s">
        <v>179</v>
      </c>
      <c r="C43" s="54" t="s">
        <v>180</v>
      </c>
      <c r="D43" s="54" t="s">
        <v>47</v>
      </c>
      <c r="E43" s="81">
        <v>51</v>
      </c>
      <c r="F43" s="51">
        <v>29.44</v>
      </c>
      <c r="G43" s="48">
        <f t="shared" si="0"/>
        <v>38.24</v>
      </c>
      <c r="H43" s="48">
        <f>ROUND(E43*G43,2)</f>
        <v>1950.24</v>
      </c>
    </row>
    <row r="44" spans="1:8" ht="43.5" customHeight="1">
      <c r="A44" s="74" t="s">
        <v>140</v>
      </c>
      <c r="B44" s="57" t="s">
        <v>186</v>
      </c>
      <c r="C44" s="54" t="s">
        <v>187</v>
      </c>
      <c r="D44" s="54" t="s">
        <v>47</v>
      </c>
      <c r="E44" s="81">
        <v>44.94</v>
      </c>
      <c r="F44" s="51">
        <v>37.07</v>
      </c>
      <c r="G44" s="48">
        <f t="shared" si="0"/>
        <v>48.15</v>
      </c>
      <c r="H44" s="48">
        <f>ROUND(E44*G44,2)</f>
        <v>2163.86</v>
      </c>
    </row>
    <row r="45" spans="1:8" ht="22.5" customHeight="1">
      <c r="A45" s="75">
        <v>8</v>
      </c>
      <c r="B45" s="206" t="s">
        <v>121</v>
      </c>
      <c r="C45" s="206"/>
      <c r="D45" s="206" t="s">
        <v>47</v>
      </c>
      <c r="E45" s="82"/>
      <c r="F45" s="49"/>
      <c r="G45" s="49"/>
      <c r="H45" s="49">
        <f>SUM(H46:H47)</f>
        <v>4184.3600000000006</v>
      </c>
    </row>
    <row r="46" spans="1:8" ht="30" customHeight="1">
      <c r="A46" s="74" t="s">
        <v>141</v>
      </c>
      <c r="B46" s="57" t="s">
        <v>143</v>
      </c>
      <c r="C46" s="54" t="s">
        <v>145</v>
      </c>
      <c r="D46" s="54" t="s">
        <v>47</v>
      </c>
      <c r="E46" s="81">
        <v>44.94</v>
      </c>
      <c r="F46" s="51">
        <v>45.69</v>
      </c>
      <c r="G46" s="48">
        <f t="shared" si="0"/>
        <v>59.35</v>
      </c>
      <c r="H46" s="48">
        <f>ROUND(E46*G46,2)</f>
        <v>2667.19</v>
      </c>
    </row>
    <row r="47" spans="1:8" ht="30" customHeight="1">
      <c r="A47" s="74" t="s">
        <v>142</v>
      </c>
      <c r="B47" s="57" t="s">
        <v>144</v>
      </c>
      <c r="C47" s="54" t="s">
        <v>146</v>
      </c>
      <c r="D47" s="54" t="s">
        <v>47</v>
      </c>
      <c r="E47" s="81">
        <v>44.94</v>
      </c>
      <c r="F47" s="51">
        <v>25.99</v>
      </c>
      <c r="G47" s="48">
        <f t="shared" si="0"/>
        <v>33.76</v>
      </c>
      <c r="H47" s="48">
        <f>ROUND(E47*G47,2)</f>
        <v>1517.17</v>
      </c>
    </row>
    <row r="48" spans="1:8" ht="17.25" customHeight="1">
      <c r="A48" s="75">
        <v>9</v>
      </c>
      <c r="B48" s="192" t="s">
        <v>122</v>
      </c>
      <c r="C48" s="193"/>
      <c r="D48" s="194"/>
      <c r="E48" s="82"/>
      <c r="F48" s="49"/>
      <c r="G48" s="49"/>
      <c r="H48" s="49">
        <f>SUM(H49:H51)</f>
        <v>10021.59</v>
      </c>
    </row>
    <row r="49" spans="1:9" ht="30">
      <c r="A49" s="74" t="s">
        <v>150</v>
      </c>
      <c r="B49" s="57" t="s">
        <v>182</v>
      </c>
      <c r="C49" s="54" t="s">
        <v>183</v>
      </c>
      <c r="D49" s="54" t="s">
        <v>47</v>
      </c>
      <c r="E49" s="81">
        <v>10.92</v>
      </c>
      <c r="F49" s="51">
        <v>339.1</v>
      </c>
      <c r="G49" s="48">
        <f t="shared" si="0"/>
        <v>440.49</v>
      </c>
      <c r="H49" s="48">
        <f>ROUND(E49*G49,2)</f>
        <v>4810.1499999999996</v>
      </c>
    </row>
    <row r="50" spans="1:9" ht="34.5" customHeight="1">
      <c r="A50" s="74" t="s">
        <v>151</v>
      </c>
      <c r="B50" s="57" t="s">
        <v>217</v>
      </c>
      <c r="C50" s="54" t="s">
        <v>218</v>
      </c>
      <c r="D50" s="54" t="s">
        <v>47</v>
      </c>
      <c r="E50" s="81">
        <v>7.35</v>
      </c>
      <c r="F50" s="51">
        <v>481.45</v>
      </c>
      <c r="G50" s="48">
        <f t="shared" si="0"/>
        <v>625.4</v>
      </c>
      <c r="H50" s="48">
        <f>ROUND(E50*G50,2)</f>
        <v>4596.6899999999996</v>
      </c>
    </row>
    <row r="51" spans="1:9" ht="34.5" customHeight="1">
      <c r="A51" s="74" t="s">
        <v>334</v>
      </c>
      <c r="B51" s="131" t="s">
        <v>333</v>
      </c>
      <c r="C51" s="54" t="s">
        <v>335</v>
      </c>
      <c r="D51" s="54" t="s">
        <v>69</v>
      </c>
      <c r="E51" s="81">
        <v>0.97</v>
      </c>
      <c r="F51" s="51">
        <v>487.88</v>
      </c>
      <c r="G51" s="48">
        <f t="shared" si="0"/>
        <v>633.76</v>
      </c>
      <c r="H51" s="48">
        <f>ROUND(E51*G51,2)</f>
        <v>614.75</v>
      </c>
    </row>
    <row r="52" spans="1:9" ht="21" customHeight="1">
      <c r="A52" s="77">
        <v>10</v>
      </c>
      <c r="B52" s="192" t="s">
        <v>149</v>
      </c>
      <c r="C52" s="193"/>
      <c r="D52" s="194"/>
      <c r="E52" s="82"/>
      <c r="F52" s="49"/>
      <c r="G52" s="49"/>
      <c r="H52" s="49">
        <f>H53+H90+H68</f>
        <v>11474.94</v>
      </c>
      <c r="I52" s="118"/>
    </row>
    <row r="53" spans="1:9" ht="21" customHeight="1">
      <c r="A53" s="77" t="s">
        <v>152</v>
      </c>
      <c r="B53" s="119" t="s">
        <v>226</v>
      </c>
      <c r="C53" s="120"/>
      <c r="D53" s="121"/>
      <c r="E53" s="82"/>
      <c r="F53" s="49"/>
      <c r="G53" s="49"/>
      <c r="H53" s="49">
        <f>SUM(H54:H67)</f>
        <v>4895.0200000000004</v>
      </c>
      <c r="I53" s="118"/>
    </row>
    <row r="54" spans="1:9" ht="38.25" customHeight="1">
      <c r="A54" s="78" t="s">
        <v>154</v>
      </c>
      <c r="B54" s="130" t="s">
        <v>228</v>
      </c>
      <c r="C54" s="54" t="s">
        <v>231</v>
      </c>
      <c r="D54" s="86" t="s">
        <v>62</v>
      </c>
      <c r="E54" s="83">
        <v>6</v>
      </c>
      <c r="F54" s="48">
        <v>24.43</v>
      </c>
      <c r="G54" s="48">
        <f t="shared" si="0"/>
        <v>31.73</v>
      </c>
      <c r="H54" s="48">
        <f>ROUND(E54*G54,2)</f>
        <v>190.38</v>
      </c>
    </row>
    <row r="55" spans="1:9" ht="35.25" customHeight="1">
      <c r="A55" s="78" t="s">
        <v>155</v>
      </c>
      <c r="B55" s="130" t="s">
        <v>229</v>
      </c>
      <c r="C55" s="54" t="s">
        <v>232</v>
      </c>
      <c r="D55" s="86" t="s">
        <v>62</v>
      </c>
      <c r="E55" s="83">
        <v>6</v>
      </c>
      <c r="F55" s="48">
        <v>20.170000000000002</v>
      </c>
      <c r="G55" s="48">
        <f t="shared" si="0"/>
        <v>26.2</v>
      </c>
      <c r="H55" s="48">
        <f>ROUND(E55*G55,2)</f>
        <v>157.19999999999999</v>
      </c>
    </row>
    <row r="56" spans="1:9" ht="31.5" customHeight="1">
      <c r="A56" s="78" t="s">
        <v>156</v>
      </c>
      <c r="B56" s="130" t="s">
        <v>230</v>
      </c>
      <c r="C56" s="54" t="s">
        <v>233</v>
      </c>
      <c r="D56" s="86" t="s">
        <v>62</v>
      </c>
      <c r="E56" s="83">
        <v>18</v>
      </c>
      <c r="F56" s="48">
        <v>13.15</v>
      </c>
      <c r="G56" s="48">
        <f t="shared" si="0"/>
        <v>17.079999999999998</v>
      </c>
      <c r="H56" s="48">
        <f t="shared" ref="H56:H66" si="1">ROUND(E56*G56,2)</f>
        <v>307.44</v>
      </c>
    </row>
    <row r="57" spans="1:9" ht="38.25" customHeight="1">
      <c r="A57" s="78" t="s">
        <v>157</v>
      </c>
      <c r="B57" s="130" t="s">
        <v>236</v>
      </c>
      <c r="C57" s="54" t="s">
        <v>234</v>
      </c>
      <c r="D57" s="86" t="s">
        <v>15</v>
      </c>
      <c r="E57" s="83">
        <v>2</v>
      </c>
      <c r="F57" s="48">
        <v>15.83</v>
      </c>
      <c r="G57" s="48">
        <f t="shared" si="0"/>
        <v>20.56</v>
      </c>
      <c r="H57" s="48">
        <f t="shared" si="1"/>
        <v>41.12</v>
      </c>
    </row>
    <row r="58" spans="1:9" ht="33" customHeight="1">
      <c r="A58" s="78" t="s">
        <v>158</v>
      </c>
      <c r="B58" s="130" t="s">
        <v>237</v>
      </c>
      <c r="C58" s="54" t="s">
        <v>235</v>
      </c>
      <c r="D58" s="86" t="s">
        <v>15</v>
      </c>
      <c r="E58" s="83">
        <v>6</v>
      </c>
      <c r="F58" s="48">
        <v>14.78</v>
      </c>
      <c r="G58" s="48">
        <f t="shared" si="0"/>
        <v>19.2</v>
      </c>
      <c r="H58" s="48">
        <f t="shared" si="1"/>
        <v>115.2</v>
      </c>
    </row>
    <row r="59" spans="1:9" ht="36" customHeight="1">
      <c r="A59" s="78" t="s">
        <v>159</v>
      </c>
      <c r="B59" s="130" t="s">
        <v>238</v>
      </c>
      <c r="C59" s="54" t="s">
        <v>239</v>
      </c>
      <c r="D59" s="86" t="s">
        <v>15</v>
      </c>
      <c r="E59" s="83">
        <v>1</v>
      </c>
      <c r="F59" s="48">
        <v>16.47</v>
      </c>
      <c r="G59" s="48">
        <f t="shared" si="0"/>
        <v>21.39</v>
      </c>
      <c r="H59" s="48">
        <f t="shared" si="1"/>
        <v>21.39</v>
      </c>
    </row>
    <row r="60" spans="1:9" ht="29.25" customHeight="1">
      <c r="A60" s="78" t="s">
        <v>160</v>
      </c>
      <c r="B60" s="130" t="s">
        <v>241</v>
      </c>
      <c r="C60" s="54" t="s">
        <v>240</v>
      </c>
      <c r="D60" s="86" t="s">
        <v>15</v>
      </c>
      <c r="E60" s="83">
        <v>1</v>
      </c>
      <c r="F60" s="48">
        <v>18.850000000000001</v>
      </c>
      <c r="G60" s="48">
        <f t="shared" si="0"/>
        <v>24.49</v>
      </c>
      <c r="H60" s="48">
        <f t="shared" si="1"/>
        <v>24.49</v>
      </c>
    </row>
    <row r="61" spans="1:9" ht="34.5" customHeight="1">
      <c r="A61" s="78" t="s">
        <v>227</v>
      </c>
      <c r="B61" s="130" t="s">
        <v>242</v>
      </c>
      <c r="C61" s="54" t="s">
        <v>243</v>
      </c>
      <c r="D61" s="86" t="s">
        <v>15</v>
      </c>
      <c r="E61" s="83">
        <v>1</v>
      </c>
      <c r="F61" s="48">
        <v>14.47</v>
      </c>
      <c r="G61" s="48">
        <f t="shared" si="0"/>
        <v>18.8</v>
      </c>
      <c r="H61" s="48">
        <f t="shared" si="1"/>
        <v>18.8</v>
      </c>
    </row>
    <row r="62" spans="1:9" ht="51" customHeight="1">
      <c r="A62" s="78" t="s">
        <v>250</v>
      </c>
      <c r="B62" s="130" t="s">
        <v>244</v>
      </c>
      <c r="C62" s="54" t="s">
        <v>247</v>
      </c>
      <c r="D62" s="86" t="s">
        <v>15</v>
      </c>
      <c r="E62" s="83">
        <v>1</v>
      </c>
      <c r="F62" s="48">
        <v>19.989999999999998</v>
      </c>
      <c r="G62" s="48">
        <f t="shared" si="0"/>
        <v>25.97</v>
      </c>
      <c r="H62" s="48">
        <f t="shared" si="1"/>
        <v>25.97</v>
      </c>
    </row>
    <row r="63" spans="1:9" ht="51" customHeight="1">
      <c r="A63" s="78" t="s">
        <v>251</v>
      </c>
      <c r="B63" s="130" t="s">
        <v>245</v>
      </c>
      <c r="C63" s="54" t="s">
        <v>246</v>
      </c>
      <c r="D63" s="86" t="s">
        <v>15</v>
      </c>
      <c r="E63" s="83">
        <v>4</v>
      </c>
      <c r="F63" s="48">
        <v>8.8000000000000007</v>
      </c>
      <c r="G63" s="48">
        <f t="shared" si="0"/>
        <v>11.43</v>
      </c>
      <c r="H63" s="48">
        <f t="shared" si="1"/>
        <v>45.72</v>
      </c>
    </row>
    <row r="64" spans="1:9" ht="30.75" customHeight="1">
      <c r="A64" s="78" t="s">
        <v>252</v>
      </c>
      <c r="B64" s="130" t="s">
        <v>248</v>
      </c>
      <c r="C64" s="54" t="s">
        <v>249</v>
      </c>
      <c r="D64" s="86" t="s">
        <v>15</v>
      </c>
      <c r="E64" s="83">
        <v>1</v>
      </c>
      <c r="F64" s="48">
        <v>15.03</v>
      </c>
      <c r="G64" s="48">
        <f t="shared" si="0"/>
        <v>19.52</v>
      </c>
      <c r="H64" s="48">
        <f t="shared" si="1"/>
        <v>19.52</v>
      </c>
    </row>
    <row r="65" spans="1:8" ht="33.75" customHeight="1">
      <c r="A65" s="78" t="s">
        <v>255</v>
      </c>
      <c r="B65" s="130" t="s">
        <v>253</v>
      </c>
      <c r="C65" s="54" t="s">
        <v>254</v>
      </c>
      <c r="D65" s="86" t="s">
        <v>15</v>
      </c>
      <c r="E65" s="83">
        <v>2</v>
      </c>
      <c r="F65" s="48">
        <v>310.12</v>
      </c>
      <c r="G65" s="48">
        <f t="shared" si="0"/>
        <v>402.85</v>
      </c>
      <c r="H65" s="48">
        <f t="shared" si="1"/>
        <v>805.7</v>
      </c>
    </row>
    <row r="66" spans="1:8" ht="33.75" customHeight="1">
      <c r="A66" s="78" t="s">
        <v>256</v>
      </c>
      <c r="B66" s="130" t="s">
        <v>320</v>
      </c>
      <c r="C66" s="54" t="s">
        <v>595</v>
      </c>
      <c r="D66" s="86" t="s">
        <v>15</v>
      </c>
      <c r="E66" s="83">
        <v>1</v>
      </c>
      <c r="F66" s="48">
        <v>1155.67</v>
      </c>
      <c r="G66" s="48">
        <f t="shared" si="0"/>
        <v>1501.22</v>
      </c>
      <c r="H66" s="48">
        <f t="shared" si="1"/>
        <v>1501.22</v>
      </c>
    </row>
    <row r="67" spans="1:8" ht="33.75" customHeight="1">
      <c r="A67" s="78" t="s">
        <v>257</v>
      </c>
      <c r="B67" s="130" t="s">
        <v>321</v>
      </c>
      <c r="C67" s="54" t="s">
        <v>322</v>
      </c>
      <c r="D67" s="86" t="s">
        <v>15</v>
      </c>
      <c r="E67" s="83">
        <v>1</v>
      </c>
      <c r="F67" s="48">
        <v>1247.78</v>
      </c>
      <c r="G67" s="48">
        <f t="shared" si="0"/>
        <v>1620.87</v>
      </c>
      <c r="H67" s="48">
        <f>ROUND(E67*G67,2)</f>
        <v>1620.87</v>
      </c>
    </row>
    <row r="68" spans="1:8" ht="26.25" customHeight="1">
      <c r="A68" s="77" t="s">
        <v>153</v>
      </c>
      <c r="B68" s="125" t="s">
        <v>319</v>
      </c>
      <c r="C68" s="125"/>
      <c r="D68" s="125"/>
      <c r="E68" s="82"/>
      <c r="F68" s="49"/>
      <c r="G68" s="49"/>
      <c r="H68" s="49">
        <f>SUM(H69:H89)</f>
        <v>3730.93</v>
      </c>
    </row>
    <row r="69" spans="1:8" ht="33" customHeight="1">
      <c r="A69" s="78" t="s">
        <v>162</v>
      </c>
      <c r="B69" s="130" t="s">
        <v>279</v>
      </c>
      <c r="C69" s="54" t="s">
        <v>284</v>
      </c>
      <c r="D69" s="86" t="s">
        <v>170</v>
      </c>
      <c r="E69" s="83">
        <v>1</v>
      </c>
      <c r="F69" s="48">
        <v>3.83</v>
      </c>
      <c r="G69" s="48">
        <f t="shared" si="0"/>
        <v>4.9800000000000004</v>
      </c>
      <c r="H69" s="48">
        <f t="shared" ref="H69:H74" si="2">ROUND(E69*G69,2)</f>
        <v>4.9800000000000004</v>
      </c>
    </row>
    <row r="70" spans="1:8" ht="30.75" customHeight="1">
      <c r="A70" s="78" t="s">
        <v>163</v>
      </c>
      <c r="B70" s="130" t="s">
        <v>280</v>
      </c>
      <c r="C70" s="54" t="s">
        <v>283</v>
      </c>
      <c r="D70" s="86" t="s">
        <v>170</v>
      </c>
      <c r="E70" s="83">
        <v>2</v>
      </c>
      <c r="F70" s="48">
        <v>5.18</v>
      </c>
      <c r="G70" s="48">
        <f t="shared" si="0"/>
        <v>6.73</v>
      </c>
      <c r="H70" s="48">
        <f t="shared" si="2"/>
        <v>13.46</v>
      </c>
    </row>
    <row r="71" spans="1:8" ht="27.75" customHeight="1">
      <c r="A71" s="78" t="s">
        <v>164</v>
      </c>
      <c r="B71" s="130" t="s">
        <v>281</v>
      </c>
      <c r="C71" s="54" t="s">
        <v>282</v>
      </c>
      <c r="D71" s="86" t="s">
        <v>170</v>
      </c>
      <c r="E71" s="83">
        <v>1</v>
      </c>
      <c r="F71" s="48">
        <v>9.68</v>
      </c>
      <c r="G71" s="48">
        <f t="shared" si="0"/>
        <v>12.57</v>
      </c>
      <c r="H71" s="48">
        <f t="shared" si="2"/>
        <v>12.57</v>
      </c>
    </row>
    <row r="72" spans="1:8" ht="31.5" customHeight="1">
      <c r="A72" s="78" t="s">
        <v>165</v>
      </c>
      <c r="B72" s="130" t="s">
        <v>285</v>
      </c>
      <c r="C72" s="54" t="s">
        <v>286</v>
      </c>
      <c r="D72" s="86" t="s">
        <v>170</v>
      </c>
      <c r="E72" s="83">
        <v>6</v>
      </c>
      <c r="F72" s="48">
        <v>3.87</v>
      </c>
      <c r="G72" s="48">
        <f t="shared" si="0"/>
        <v>5.03</v>
      </c>
      <c r="H72" s="48">
        <f t="shared" si="2"/>
        <v>30.18</v>
      </c>
    </row>
    <row r="73" spans="1:8" ht="35.25" customHeight="1">
      <c r="A73" s="78" t="s">
        <v>166</v>
      </c>
      <c r="B73" s="130" t="s">
        <v>287</v>
      </c>
      <c r="C73" s="54" t="s">
        <v>632</v>
      </c>
      <c r="D73" s="86" t="s">
        <v>170</v>
      </c>
      <c r="E73" s="83">
        <v>4</v>
      </c>
      <c r="F73" s="48">
        <v>4.5199999999999996</v>
      </c>
      <c r="G73" s="48">
        <f t="shared" si="0"/>
        <v>5.87</v>
      </c>
      <c r="H73" s="48">
        <f t="shared" si="2"/>
        <v>23.48</v>
      </c>
    </row>
    <row r="74" spans="1:8" ht="34.5" customHeight="1">
      <c r="A74" s="78" t="s">
        <v>167</v>
      </c>
      <c r="B74" s="130" t="s">
        <v>318</v>
      </c>
      <c r="C74" s="54" t="s">
        <v>288</v>
      </c>
      <c r="D74" s="86" t="s">
        <v>170</v>
      </c>
      <c r="E74" s="83">
        <v>1</v>
      </c>
      <c r="F74" s="48">
        <v>7.79</v>
      </c>
      <c r="G74" s="48">
        <f t="shared" si="0"/>
        <v>10.119999999999999</v>
      </c>
      <c r="H74" s="48">
        <f t="shared" si="2"/>
        <v>10.119999999999999</v>
      </c>
    </row>
    <row r="75" spans="1:8" ht="39" customHeight="1">
      <c r="A75" s="78" t="s">
        <v>259</v>
      </c>
      <c r="B75" s="130" t="s">
        <v>310</v>
      </c>
      <c r="C75" s="54" t="s">
        <v>311</v>
      </c>
      <c r="D75" s="86" t="s">
        <v>170</v>
      </c>
      <c r="E75" s="83">
        <v>1</v>
      </c>
      <c r="F75" s="48">
        <v>7.01</v>
      </c>
      <c r="G75" s="48">
        <f t="shared" si="0"/>
        <v>9.11</v>
      </c>
      <c r="H75" s="48">
        <f t="shared" ref="H75:H85" si="3">ROUND(E75*G75,2)</f>
        <v>9.11</v>
      </c>
    </row>
    <row r="76" spans="1:8" ht="36.75" customHeight="1">
      <c r="A76" s="78" t="s">
        <v>260</v>
      </c>
      <c r="B76" s="130" t="s">
        <v>309</v>
      </c>
      <c r="C76" s="54" t="s">
        <v>308</v>
      </c>
      <c r="D76" s="86" t="s">
        <v>170</v>
      </c>
      <c r="E76" s="83">
        <v>7</v>
      </c>
      <c r="F76" s="48">
        <v>7.49</v>
      </c>
      <c r="G76" s="48">
        <f t="shared" si="0"/>
        <v>9.73</v>
      </c>
      <c r="H76" s="48">
        <f t="shared" si="3"/>
        <v>68.11</v>
      </c>
    </row>
    <row r="77" spans="1:8" ht="39" customHeight="1">
      <c r="A77" s="78" t="s">
        <v>261</v>
      </c>
      <c r="B77" s="130" t="s">
        <v>312</v>
      </c>
      <c r="C77" s="54" t="s">
        <v>313</v>
      </c>
      <c r="D77" s="86" t="s">
        <v>170</v>
      </c>
      <c r="E77" s="83">
        <v>2</v>
      </c>
      <c r="F77" s="48">
        <v>11.26</v>
      </c>
      <c r="G77" s="48">
        <f t="shared" si="0"/>
        <v>14.63</v>
      </c>
      <c r="H77" s="48">
        <f t="shared" si="3"/>
        <v>29.26</v>
      </c>
    </row>
    <row r="78" spans="1:8" ht="35.25" customHeight="1">
      <c r="A78" s="78" t="s">
        <v>262</v>
      </c>
      <c r="B78" s="130" t="s">
        <v>314</v>
      </c>
      <c r="C78" s="54" t="s">
        <v>315</v>
      </c>
      <c r="D78" s="86" t="s">
        <v>170</v>
      </c>
      <c r="E78" s="83">
        <v>2</v>
      </c>
      <c r="F78" s="48">
        <v>15.31</v>
      </c>
      <c r="G78" s="48">
        <f t="shared" si="0"/>
        <v>19.89</v>
      </c>
      <c r="H78" s="48">
        <f t="shared" si="3"/>
        <v>39.78</v>
      </c>
    </row>
    <row r="79" spans="1:8" ht="30.75" customHeight="1">
      <c r="A79" s="78" t="s">
        <v>263</v>
      </c>
      <c r="B79" s="130" t="s">
        <v>316</v>
      </c>
      <c r="C79" s="54" t="s">
        <v>317</v>
      </c>
      <c r="D79" s="86" t="s">
        <v>170</v>
      </c>
      <c r="E79" s="83">
        <v>7</v>
      </c>
      <c r="F79" s="48">
        <v>9.9600000000000009</v>
      </c>
      <c r="G79" s="48">
        <f t="shared" si="0"/>
        <v>12.94</v>
      </c>
      <c r="H79" s="48">
        <f t="shared" si="3"/>
        <v>90.58</v>
      </c>
    </row>
    <row r="80" spans="1:8" ht="30.75" customHeight="1">
      <c r="A80" s="78" t="s">
        <v>264</v>
      </c>
      <c r="B80" s="130" t="s">
        <v>302</v>
      </c>
      <c r="C80" s="54" t="s">
        <v>303</v>
      </c>
      <c r="D80" s="86" t="s">
        <v>170</v>
      </c>
      <c r="E80" s="83">
        <v>1</v>
      </c>
      <c r="F80" s="48">
        <v>65.7</v>
      </c>
      <c r="G80" s="48">
        <f t="shared" ref="G80:G119" si="4">ROUND((F80*1.299),2)</f>
        <v>85.34</v>
      </c>
      <c r="H80" s="48">
        <f t="shared" si="3"/>
        <v>85.34</v>
      </c>
    </row>
    <row r="81" spans="1:8" ht="51" customHeight="1">
      <c r="A81" s="78" t="s">
        <v>265</v>
      </c>
      <c r="B81" s="130" t="s">
        <v>304</v>
      </c>
      <c r="C81" s="86" t="s">
        <v>306</v>
      </c>
      <c r="D81" s="86" t="s">
        <v>170</v>
      </c>
      <c r="E81" s="83">
        <v>1</v>
      </c>
      <c r="F81" s="48">
        <v>22.68</v>
      </c>
      <c r="G81" s="48">
        <f t="shared" si="4"/>
        <v>29.46</v>
      </c>
      <c r="H81" s="48">
        <f t="shared" si="3"/>
        <v>29.46</v>
      </c>
    </row>
    <row r="82" spans="1:8" ht="51" customHeight="1">
      <c r="A82" s="78" t="s">
        <v>266</v>
      </c>
      <c r="B82" s="130" t="s">
        <v>305</v>
      </c>
      <c r="C82" s="86" t="s">
        <v>307</v>
      </c>
      <c r="D82" s="86" t="s">
        <v>170</v>
      </c>
      <c r="E82" s="83">
        <v>1</v>
      </c>
      <c r="F82" s="48">
        <v>32.25</v>
      </c>
      <c r="G82" s="48">
        <f t="shared" si="4"/>
        <v>41.89</v>
      </c>
      <c r="H82" s="48">
        <f t="shared" si="3"/>
        <v>41.89</v>
      </c>
    </row>
    <row r="83" spans="1:8" ht="29.25" customHeight="1">
      <c r="A83" s="78" t="s">
        <v>267</v>
      </c>
      <c r="B83" s="130" t="s">
        <v>289</v>
      </c>
      <c r="C83" s="54" t="s">
        <v>291</v>
      </c>
      <c r="D83" s="86" t="s">
        <v>170</v>
      </c>
      <c r="E83" s="83">
        <v>3</v>
      </c>
      <c r="F83" s="48">
        <v>7.11</v>
      </c>
      <c r="G83" s="48">
        <f t="shared" si="4"/>
        <v>9.24</v>
      </c>
      <c r="H83" s="48">
        <f t="shared" si="3"/>
        <v>27.72</v>
      </c>
    </row>
    <row r="84" spans="1:8" ht="33" customHeight="1">
      <c r="A84" s="78" t="s">
        <v>268</v>
      </c>
      <c r="B84" s="130" t="s">
        <v>290</v>
      </c>
      <c r="C84" s="54" t="s">
        <v>292</v>
      </c>
      <c r="D84" s="86" t="s">
        <v>170</v>
      </c>
      <c r="E84" s="83">
        <v>4</v>
      </c>
      <c r="F84" s="48">
        <v>9.43</v>
      </c>
      <c r="G84" s="48">
        <f t="shared" si="4"/>
        <v>12.25</v>
      </c>
      <c r="H84" s="48">
        <f t="shared" si="3"/>
        <v>49</v>
      </c>
    </row>
    <row r="85" spans="1:8" ht="31.5" customHeight="1">
      <c r="A85" s="78" t="s">
        <v>269</v>
      </c>
      <c r="B85" s="130" t="s">
        <v>293</v>
      </c>
      <c r="C85" s="54" t="s">
        <v>295</v>
      </c>
      <c r="D85" s="86" t="s">
        <v>294</v>
      </c>
      <c r="E85" s="83">
        <v>6</v>
      </c>
      <c r="F85" s="48">
        <v>8.73</v>
      </c>
      <c r="G85" s="48">
        <f t="shared" si="4"/>
        <v>11.34</v>
      </c>
      <c r="H85" s="48">
        <f t="shared" si="3"/>
        <v>68.040000000000006</v>
      </c>
    </row>
    <row r="86" spans="1:8" ht="24.75" customHeight="1">
      <c r="A86" s="78" t="s">
        <v>270</v>
      </c>
      <c r="B86" s="130" t="s">
        <v>296</v>
      </c>
      <c r="C86" s="54" t="s">
        <v>299</v>
      </c>
      <c r="D86" s="86" t="s">
        <v>294</v>
      </c>
      <c r="E86" s="83">
        <v>18</v>
      </c>
      <c r="F86" s="48">
        <v>9.92</v>
      </c>
      <c r="G86" s="48">
        <f t="shared" si="4"/>
        <v>12.89</v>
      </c>
      <c r="H86" s="48">
        <f t="shared" ref="H86:H96" si="5">ROUND(E86*G86,2)</f>
        <v>232.02</v>
      </c>
    </row>
    <row r="87" spans="1:8" ht="35.25" customHeight="1">
      <c r="A87" s="78" t="s">
        <v>271</v>
      </c>
      <c r="B87" s="130" t="s">
        <v>297</v>
      </c>
      <c r="C87" s="54" t="s">
        <v>300</v>
      </c>
      <c r="D87" s="86" t="s">
        <v>294</v>
      </c>
      <c r="E87" s="83">
        <v>15</v>
      </c>
      <c r="F87" s="48">
        <v>16.38</v>
      </c>
      <c r="G87" s="48">
        <f t="shared" si="4"/>
        <v>21.28</v>
      </c>
      <c r="H87" s="48">
        <f t="shared" si="5"/>
        <v>319.2</v>
      </c>
    </row>
    <row r="88" spans="1:8" ht="29.25" customHeight="1">
      <c r="A88" s="78" t="s">
        <v>272</v>
      </c>
      <c r="B88" s="130" t="s">
        <v>298</v>
      </c>
      <c r="C88" s="54" t="s">
        <v>301</v>
      </c>
      <c r="D88" s="86" t="s">
        <v>294</v>
      </c>
      <c r="E88" s="83">
        <v>6</v>
      </c>
      <c r="F88" s="48">
        <v>22.82</v>
      </c>
      <c r="G88" s="48">
        <f t="shared" si="4"/>
        <v>29.64</v>
      </c>
      <c r="H88" s="48">
        <f t="shared" si="5"/>
        <v>177.84</v>
      </c>
    </row>
    <row r="89" spans="1:8" ht="33.75" customHeight="1">
      <c r="A89" s="78" t="s">
        <v>273</v>
      </c>
      <c r="B89" s="130" t="s">
        <v>258</v>
      </c>
      <c r="C89" s="54" t="s">
        <v>845</v>
      </c>
      <c r="D89" s="86" t="s">
        <v>170</v>
      </c>
      <c r="E89" s="83">
        <v>1</v>
      </c>
      <c r="F89" s="48">
        <v>1823.55</v>
      </c>
      <c r="G89" s="48">
        <f t="shared" si="4"/>
        <v>2368.79</v>
      </c>
      <c r="H89" s="48">
        <f t="shared" si="5"/>
        <v>2368.79</v>
      </c>
    </row>
    <row r="90" spans="1:8" ht="22.5" customHeight="1">
      <c r="A90" s="77" t="s">
        <v>274</v>
      </c>
      <c r="B90" s="192" t="s">
        <v>161</v>
      </c>
      <c r="C90" s="193"/>
      <c r="D90" s="194"/>
      <c r="E90" s="82"/>
      <c r="F90" s="49"/>
      <c r="G90" s="49"/>
      <c r="H90" s="49">
        <f>SUM(H91:H94)</f>
        <v>2848.99</v>
      </c>
    </row>
    <row r="91" spans="1:8" ht="36" customHeight="1">
      <c r="A91" s="78" t="s">
        <v>275</v>
      </c>
      <c r="B91" s="130" t="s">
        <v>168</v>
      </c>
      <c r="C91" s="86" t="s">
        <v>169</v>
      </c>
      <c r="D91" s="86" t="s">
        <v>170</v>
      </c>
      <c r="E91" s="83">
        <v>1</v>
      </c>
      <c r="F91" s="48">
        <v>463.97</v>
      </c>
      <c r="G91" s="48">
        <f t="shared" si="4"/>
        <v>602.70000000000005</v>
      </c>
      <c r="H91" s="48">
        <f t="shared" si="5"/>
        <v>602.70000000000005</v>
      </c>
    </row>
    <row r="92" spans="1:8" ht="30" customHeight="1">
      <c r="A92" s="78" t="s">
        <v>276</v>
      </c>
      <c r="B92" s="130" t="s">
        <v>171</v>
      </c>
      <c r="C92" s="86" t="s">
        <v>172</v>
      </c>
      <c r="D92" s="86" t="s">
        <v>170</v>
      </c>
      <c r="E92" s="83">
        <v>1</v>
      </c>
      <c r="F92" s="48">
        <v>23.87</v>
      </c>
      <c r="G92" s="48">
        <f t="shared" si="4"/>
        <v>31.01</v>
      </c>
      <c r="H92" s="48">
        <f t="shared" si="5"/>
        <v>31.01</v>
      </c>
    </row>
    <row r="93" spans="1:8" ht="33.75" customHeight="1">
      <c r="A93" s="78" t="s">
        <v>277</v>
      </c>
      <c r="B93" s="130" t="s">
        <v>173</v>
      </c>
      <c r="C93" s="86" t="s">
        <v>174</v>
      </c>
      <c r="D93" s="86" t="s">
        <v>170</v>
      </c>
      <c r="E93" s="83">
        <v>3</v>
      </c>
      <c r="F93" s="48">
        <v>387.89</v>
      </c>
      <c r="G93" s="48">
        <f t="shared" si="4"/>
        <v>503.87</v>
      </c>
      <c r="H93" s="48">
        <f t="shared" si="5"/>
        <v>1511.61</v>
      </c>
    </row>
    <row r="94" spans="1:8" ht="33.75" customHeight="1">
      <c r="A94" s="78" t="s">
        <v>278</v>
      </c>
      <c r="B94" s="130" t="s">
        <v>175</v>
      </c>
      <c r="C94" s="86" t="s">
        <v>176</v>
      </c>
      <c r="D94" s="86" t="s">
        <v>170</v>
      </c>
      <c r="E94" s="83">
        <v>1</v>
      </c>
      <c r="F94" s="48">
        <v>541.70000000000005</v>
      </c>
      <c r="G94" s="48">
        <f t="shared" si="4"/>
        <v>703.67</v>
      </c>
      <c r="H94" s="48">
        <f t="shared" si="5"/>
        <v>703.67</v>
      </c>
    </row>
    <row r="95" spans="1:8" ht="22.5" customHeight="1">
      <c r="A95" s="77">
        <v>11</v>
      </c>
      <c r="B95" s="192" t="s">
        <v>181</v>
      </c>
      <c r="C95" s="193"/>
      <c r="D95" s="194"/>
      <c r="E95" s="82"/>
      <c r="F95" s="49"/>
      <c r="G95" s="49"/>
      <c r="H95" s="49">
        <f>SUM(H96:H119)</f>
        <v>6719.9599999999982</v>
      </c>
    </row>
    <row r="96" spans="1:8" ht="30" customHeight="1">
      <c r="A96" s="78" t="s">
        <v>205</v>
      </c>
      <c r="B96" s="130" t="s">
        <v>338</v>
      </c>
      <c r="C96" s="86" t="s">
        <v>339</v>
      </c>
      <c r="D96" s="86" t="s">
        <v>62</v>
      </c>
      <c r="E96" s="83">
        <v>3</v>
      </c>
      <c r="F96" s="48">
        <v>12.32</v>
      </c>
      <c r="G96" s="48">
        <f t="shared" si="4"/>
        <v>16</v>
      </c>
      <c r="H96" s="48">
        <f t="shared" si="5"/>
        <v>48</v>
      </c>
    </row>
    <row r="97" spans="1:8" ht="28.5" customHeight="1">
      <c r="A97" s="78" t="s">
        <v>206</v>
      </c>
      <c r="B97" s="130" t="s">
        <v>340</v>
      </c>
      <c r="C97" s="86" t="s">
        <v>341</v>
      </c>
      <c r="D97" s="86" t="s">
        <v>62</v>
      </c>
      <c r="E97" s="83">
        <v>122.67</v>
      </c>
      <c r="F97" s="48">
        <v>9.64</v>
      </c>
      <c r="G97" s="48">
        <f t="shared" si="4"/>
        <v>12.52</v>
      </c>
      <c r="H97" s="48">
        <f t="shared" ref="H97:H119" si="6">ROUND(E97*G97,2)</f>
        <v>1535.83</v>
      </c>
    </row>
    <row r="98" spans="1:8" ht="28.5" customHeight="1">
      <c r="A98" s="78" t="s">
        <v>207</v>
      </c>
      <c r="B98" s="130" t="s">
        <v>342</v>
      </c>
      <c r="C98" s="86" t="s">
        <v>343</v>
      </c>
      <c r="D98" s="86" t="s">
        <v>15</v>
      </c>
      <c r="E98" s="83">
        <v>1</v>
      </c>
      <c r="F98" s="48">
        <v>14.7</v>
      </c>
      <c r="G98" s="48">
        <f t="shared" si="4"/>
        <v>19.100000000000001</v>
      </c>
      <c r="H98" s="48">
        <f t="shared" si="6"/>
        <v>19.100000000000001</v>
      </c>
    </row>
    <row r="99" spans="1:8" ht="39" customHeight="1">
      <c r="A99" s="78" t="s">
        <v>208</v>
      </c>
      <c r="B99" s="130" t="s">
        <v>344</v>
      </c>
      <c r="C99" s="86" t="s">
        <v>345</v>
      </c>
      <c r="D99" s="86" t="s">
        <v>62</v>
      </c>
      <c r="E99" s="83">
        <v>171.36</v>
      </c>
      <c r="F99" s="48">
        <v>1.76</v>
      </c>
      <c r="G99" s="48">
        <f t="shared" si="4"/>
        <v>2.29</v>
      </c>
      <c r="H99" s="48">
        <f t="shared" si="6"/>
        <v>392.41</v>
      </c>
    </row>
    <row r="100" spans="1:8" ht="38.25" customHeight="1">
      <c r="A100" s="78" t="s">
        <v>209</v>
      </c>
      <c r="B100" s="130" t="s">
        <v>346</v>
      </c>
      <c r="C100" s="86" t="s">
        <v>347</v>
      </c>
      <c r="D100" s="86" t="s">
        <v>62</v>
      </c>
      <c r="E100" s="83">
        <v>148.19999999999999</v>
      </c>
      <c r="F100" s="48">
        <v>2.52</v>
      </c>
      <c r="G100" s="48">
        <f t="shared" si="4"/>
        <v>3.27</v>
      </c>
      <c r="H100" s="48">
        <f t="shared" si="6"/>
        <v>484.61</v>
      </c>
    </row>
    <row r="101" spans="1:8" ht="33.75" customHeight="1">
      <c r="A101" s="78" t="s">
        <v>210</v>
      </c>
      <c r="B101" s="130" t="s">
        <v>350</v>
      </c>
      <c r="C101" s="86" t="s">
        <v>349</v>
      </c>
      <c r="D101" s="86" t="s">
        <v>62</v>
      </c>
      <c r="E101" s="83">
        <v>104.69</v>
      </c>
      <c r="F101" s="48">
        <v>4.05</v>
      </c>
      <c r="G101" s="48">
        <f t="shared" si="4"/>
        <v>5.26</v>
      </c>
      <c r="H101" s="48">
        <f t="shared" si="6"/>
        <v>550.66999999999996</v>
      </c>
    </row>
    <row r="102" spans="1:8" ht="33.75" customHeight="1">
      <c r="A102" s="78" t="s">
        <v>211</v>
      </c>
      <c r="B102" s="130" t="s">
        <v>351</v>
      </c>
      <c r="C102" s="86" t="s">
        <v>348</v>
      </c>
      <c r="D102" s="86" t="s">
        <v>62</v>
      </c>
      <c r="E102" s="83">
        <v>7.19</v>
      </c>
      <c r="F102" s="48">
        <v>9.07</v>
      </c>
      <c r="G102" s="48">
        <f t="shared" si="4"/>
        <v>11.78</v>
      </c>
      <c r="H102" s="48">
        <f t="shared" si="6"/>
        <v>84.7</v>
      </c>
    </row>
    <row r="103" spans="1:8" ht="36" customHeight="1">
      <c r="A103" s="78" t="s">
        <v>212</v>
      </c>
      <c r="B103" s="130" t="s">
        <v>355</v>
      </c>
      <c r="C103" s="86" t="s">
        <v>356</v>
      </c>
      <c r="D103" s="86" t="s">
        <v>15</v>
      </c>
      <c r="E103" s="83">
        <v>5</v>
      </c>
      <c r="F103" s="48">
        <v>10.07</v>
      </c>
      <c r="G103" s="48">
        <f t="shared" si="4"/>
        <v>13.08</v>
      </c>
      <c r="H103" s="48">
        <f t="shared" si="6"/>
        <v>65.400000000000006</v>
      </c>
    </row>
    <row r="104" spans="1:8" ht="34.5" customHeight="1">
      <c r="A104" s="78" t="s">
        <v>213</v>
      </c>
      <c r="B104" s="130" t="s">
        <v>357</v>
      </c>
      <c r="C104" s="86" t="s">
        <v>358</v>
      </c>
      <c r="D104" s="86" t="s">
        <v>15</v>
      </c>
      <c r="E104" s="83">
        <v>5</v>
      </c>
      <c r="F104" s="48">
        <v>44.7</v>
      </c>
      <c r="G104" s="48">
        <f t="shared" si="4"/>
        <v>58.07</v>
      </c>
      <c r="H104" s="48">
        <f t="shared" si="6"/>
        <v>290.35000000000002</v>
      </c>
    </row>
    <row r="105" spans="1:8" ht="33.75" customHeight="1">
      <c r="A105" s="78" t="s">
        <v>214</v>
      </c>
      <c r="B105" s="130" t="s">
        <v>359</v>
      </c>
      <c r="C105" s="86" t="s">
        <v>360</v>
      </c>
      <c r="D105" s="86" t="s">
        <v>15</v>
      </c>
      <c r="E105" s="83">
        <v>5</v>
      </c>
      <c r="F105" s="48">
        <v>103.88</v>
      </c>
      <c r="G105" s="48">
        <f t="shared" si="4"/>
        <v>134.94</v>
      </c>
      <c r="H105" s="48">
        <f t="shared" si="6"/>
        <v>674.7</v>
      </c>
    </row>
    <row r="106" spans="1:8" ht="34.5" customHeight="1">
      <c r="A106" s="78" t="s">
        <v>215</v>
      </c>
      <c r="B106" s="130" t="s">
        <v>400</v>
      </c>
      <c r="C106" s="86" t="s">
        <v>377</v>
      </c>
      <c r="D106" s="86" t="s">
        <v>15</v>
      </c>
      <c r="E106" s="83">
        <v>8</v>
      </c>
      <c r="F106" s="48">
        <v>16.39</v>
      </c>
      <c r="G106" s="48">
        <f t="shared" si="4"/>
        <v>21.29</v>
      </c>
      <c r="H106" s="48">
        <f t="shared" si="6"/>
        <v>170.32</v>
      </c>
    </row>
    <row r="107" spans="1:8" ht="31.5" customHeight="1">
      <c r="A107" s="78" t="s">
        <v>216</v>
      </c>
      <c r="B107" s="130" t="s">
        <v>401</v>
      </c>
      <c r="C107" s="86" t="s">
        <v>363</v>
      </c>
      <c r="D107" s="86" t="s">
        <v>15</v>
      </c>
      <c r="E107" s="83">
        <v>3</v>
      </c>
      <c r="F107" s="48">
        <v>20.71</v>
      </c>
      <c r="G107" s="48">
        <f t="shared" si="4"/>
        <v>26.9</v>
      </c>
      <c r="H107" s="48">
        <f t="shared" si="6"/>
        <v>80.7</v>
      </c>
    </row>
    <row r="108" spans="1:8" ht="35.25" customHeight="1">
      <c r="A108" s="78" t="s">
        <v>352</v>
      </c>
      <c r="B108" s="130" t="s">
        <v>361</v>
      </c>
      <c r="C108" s="86" t="s">
        <v>362</v>
      </c>
      <c r="D108" s="86" t="s">
        <v>15</v>
      </c>
      <c r="E108" s="83">
        <v>6</v>
      </c>
      <c r="F108" s="48">
        <v>29.37</v>
      </c>
      <c r="G108" s="48">
        <f t="shared" si="4"/>
        <v>38.15</v>
      </c>
      <c r="H108" s="48">
        <f t="shared" ref="H108:H112" si="7">ROUND(E108*G108,2)</f>
        <v>228.9</v>
      </c>
    </row>
    <row r="109" spans="1:8" ht="31.5" customHeight="1">
      <c r="A109" s="78" t="s">
        <v>353</v>
      </c>
      <c r="B109" s="130" t="s">
        <v>371</v>
      </c>
      <c r="C109" s="86" t="s">
        <v>372</v>
      </c>
      <c r="D109" s="86" t="s">
        <v>15</v>
      </c>
      <c r="E109" s="83">
        <v>4</v>
      </c>
      <c r="F109" s="48">
        <v>57.78</v>
      </c>
      <c r="G109" s="48">
        <f t="shared" si="4"/>
        <v>75.06</v>
      </c>
      <c r="H109" s="48">
        <f t="shared" si="7"/>
        <v>300.24</v>
      </c>
    </row>
    <row r="110" spans="1:8" ht="31.5" customHeight="1">
      <c r="A110" s="78" t="s">
        <v>354</v>
      </c>
      <c r="B110" s="130" t="s">
        <v>373</v>
      </c>
      <c r="C110" s="86" t="s">
        <v>374</v>
      </c>
      <c r="D110" s="86" t="s">
        <v>15</v>
      </c>
      <c r="E110" s="83">
        <v>2</v>
      </c>
      <c r="F110" s="48">
        <v>24.01</v>
      </c>
      <c r="G110" s="48">
        <f t="shared" si="4"/>
        <v>31.19</v>
      </c>
      <c r="H110" s="48">
        <f t="shared" ref="H110" si="8">ROUND(E110*G110,2)</f>
        <v>62.38</v>
      </c>
    </row>
    <row r="111" spans="1:8" ht="27.75" customHeight="1">
      <c r="A111" s="78" t="s">
        <v>364</v>
      </c>
      <c r="B111" s="130" t="s">
        <v>375</v>
      </c>
      <c r="C111" s="86" t="s">
        <v>378</v>
      </c>
      <c r="D111" s="86" t="s">
        <v>15</v>
      </c>
      <c r="E111" s="83">
        <v>6</v>
      </c>
      <c r="F111" s="48">
        <v>12.77</v>
      </c>
      <c r="G111" s="48">
        <f t="shared" si="4"/>
        <v>16.59</v>
      </c>
      <c r="H111" s="48">
        <f t="shared" si="7"/>
        <v>99.54</v>
      </c>
    </row>
    <row r="112" spans="1:8" ht="26.25" customHeight="1">
      <c r="A112" s="78" t="s">
        <v>365</v>
      </c>
      <c r="B112" s="130" t="s">
        <v>379</v>
      </c>
      <c r="C112" s="86" t="s">
        <v>376</v>
      </c>
      <c r="D112" s="86" t="s">
        <v>15</v>
      </c>
      <c r="E112" s="83">
        <v>1</v>
      </c>
      <c r="F112" s="48">
        <v>30.35</v>
      </c>
      <c r="G112" s="48">
        <f t="shared" si="4"/>
        <v>39.42</v>
      </c>
      <c r="H112" s="48">
        <f t="shared" si="7"/>
        <v>39.42</v>
      </c>
    </row>
    <row r="113" spans="1:10" ht="33" customHeight="1">
      <c r="A113" s="78" t="s">
        <v>366</v>
      </c>
      <c r="B113" s="130" t="s">
        <v>403</v>
      </c>
      <c r="C113" s="86" t="s">
        <v>402</v>
      </c>
      <c r="D113" s="86" t="s">
        <v>15</v>
      </c>
      <c r="E113" s="83">
        <v>2</v>
      </c>
      <c r="F113" s="48">
        <v>62.17</v>
      </c>
      <c r="G113" s="48">
        <f t="shared" si="4"/>
        <v>80.760000000000005</v>
      </c>
      <c r="H113" s="48">
        <f t="shared" ref="H113:H115" si="9">ROUND(E113*G113,2)</f>
        <v>161.52000000000001</v>
      </c>
    </row>
    <row r="114" spans="1:10" ht="25.5" customHeight="1">
      <c r="A114" s="78" t="s">
        <v>367</v>
      </c>
      <c r="B114" s="130" t="s">
        <v>405</v>
      </c>
      <c r="C114" s="86" t="s">
        <v>404</v>
      </c>
      <c r="D114" s="86" t="s">
        <v>15</v>
      </c>
      <c r="E114" s="83">
        <v>7</v>
      </c>
      <c r="F114" s="48">
        <v>67.08</v>
      </c>
      <c r="G114" s="48">
        <f t="shared" si="4"/>
        <v>87.14</v>
      </c>
      <c r="H114" s="48">
        <f t="shared" si="9"/>
        <v>609.98</v>
      </c>
    </row>
    <row r="115" spans="1:10" ht="33" customHeight="1">
      <c r="A115" s="78" t="s">
        <v>368</v>
      </c>
      <c r="B115" s="130" t="s">
        <v>381</v>
      </c>
      <c r="C115" s="86" t="s">
        <v>380</v>
      </c>
      <c r="D115" s="86" t="s">
        <v>15</v>
      </c>
      <c r="E115" s="83">
        <v>2</v>
      </c>
      <c r="F115" s="48">
        <v>64.5</v>
      </c>
      <c r="G115" s="48">
        <f t="shared" si="4"/>
        <v>83.79</v>
      </c>
      <c r="H115" s="48">
        <f t="shared" si="9"/>
        <v>167.58</v>
      </c>
    </row>
    <row r="116" spans="1:10" ht="30.75" customHeight="1">
      <c r="A116" s="78" t="s">
        <v>369</v>
      </c>
      <c r="B116" s="130" t="s">
        <v>383</v>
      </c>
      <c r="C116" s="86" t="s">
        <v>382</v>
      </c>
      <c r="D116" s="86" t="s">
        <v>15</v>
      </c>
      <c r="E116" s="83">
        <v>2</v>
      </c>
      <c r="F116" s="48">
        <v>17.7</v>
      </c>
      <c r="G116" s="48">
        <f t="shared" si="4"/>
        <v>22.99</v>
      </c>
      <c r="H116" s="48">
        <f t="shared" ref="H116" si="10">ROUND(E116*G116,2)</f>
        <v>45.98</v>
      </c>
    </row>
    <row r="117" spans="1:10" ht="30.75" customHeight="1">
      <c r="A117" s="78" t="s">
        <v>370</v>
      </c>
      <c r="B117" s="130" t="s">
        <v>386</v>
      </c>
      <c r="C117" s="86" t="s">
        <v>739</v>
      </c>
      <c r="D117" s="86" t="s">
        <v>15</v>
      </c>
      <c r="E117" s="83">
        <v>11</v>
      </c>
      <c r="F117" s="48">
        <v>6.02</v>
      </c>
      <c r="G117" s="48">
        <f t="shared" si="4"/>
        <v>7.82</v>
      </c>
      <c r="H117" s="48">
        <f t="shared" si="6"/>
        <v>86.02</v>
      </c>
    </row>
    <row r="118" spans="1:10" ht="36.75" customHeight="1">
      <c r="A118" s="78" t="s">
        <v>390</v>
      </c>
      <c r="B118" s="130" t="s">
        <v>384</v>
      </c>
      <c r="C118" s="86" t="s">
        <v>385</v>
      </c>
      <c r="D118" s="86" t="s">
        <v>15</v>
      </c>
      <c r="E118" s="83">
        <v>31</v>
      </c>
      <c r="F118" s="48">
        <v>2.52</v>
      </c>
      <c r="G118" s="48">
        <f t="shared" si="4"/>
        <v>3.27</v>
      </c>
      <c r="H118" s="48">
        <f t="shared" si="6"/>
        <v>101.37</v>
      </c>
    </row>
    <row r="119" spans="1:10" ht="30.75" customHeight="1">
      <c r="A119" s="78" t="s">
        <v>391</v>
      </c>
      <c r="B119" s="130" t="s">
        <v>387</v>
      </c>
      <c r="C119" s="86" t="s">
        <v>743</v>
      </c>
      <c r="D119" s="86" t="s">
        <v>15</v>
      </c>
      <c r="E119" s="83">
        <v>1</v>
      </c>
      <c r="F119" s="48">
        <v>323.51</v>
      </c>
      <c r="G119" s="48">
        <f t="shared" si="4"/>
        <v>420.24</v>
      </c>
      <c r="H119" s="48">
        <f t="shared" si="6"/>
        <v>420.24</v>
      </c>
    </row>
    <row r="120" spans="1:10" ht="22.5" customHeight="1">
      <c r="A120" s="203"/>
      <c r="B120" s="204"/>
      <c r="C120" s="204"/>
      <c r="D120" s="204"/>
      <c r="E120" s="204"/>
      <c r="F120" s="204"/>
      <c r="G120" s="205"/>
      <c r="H120" s="50">
        <f>H52+H21+H18+H14+H48+H45+H41+H37+H34+H28+H95</f>
        <v>102886.97999999998</v>
      </c>
      <c r="J120" s="118">
        <f>H52+H48+H45+H41+H37+H34+H28+H25+H22+H18+H14</f>
        <v>96167.01999999999</v>
      </c>
    </row>
    <row r="121" spans="1:10">
      <c r="A121" s="76"/>
      <c r="B121" s="52"/>
      <c r="C121" s="52"/>
      <c r="D121" s="52"/>
      <c r="E121" s="52"/>
      <c r="F121" s="52"/>
      <c r="G121" s="52"/>
      <c r="H121" s="52"/>
    </row>
    <row r="122" spans="1:10">
      <c r="A122" s="38"/>
      <c r="B122" s="40"/>
      <c r="C122" s="40"/>
      <c r="D122" s="40"/>
      <c r="E122" s="39"/>
      <c r="F122" s="39"/>
      <c r="G122" s="41"/>
      <c r="H122" s="42"/>
    </row>
    <row r="123" spans="1:10">
      <c r="A123" s="38"/>
      <c r="B123" s="40"/>
      <c r="C123" s="40"/>
      <c r="D123" s="40"/>
      <c r="E123" s="39"/>
      <c r="F123" s="39"/>
      <c r="G123" s="41"/>
      <c r="H123" s="42"/>
    </row>
    <row r="124" spans="1:10">
      <c r="A124" s="38"/>
      <c r="B124" s="40"/>
      <c r="C124" s="40"/>
      <c r="D124" s="40"/>
      <c r="E124" s="39"/>
      <c r="F124" s="39"/>
      <c r="G124" s="41"/>
      <c r="H124" s="42"/>
    </row>
    <row r="125" spans="1:10">
      <c r="A125" s="38"/>
      <c r="B125" s="40"/>
      <c r="C125" s="40"/>
      <c r="D125" s="40"/>
      <c r="E125" s="39"/>
      <c r="F125" s="39"/>
      <c r="G125" s="41"/>
      <c r="H125" s="42"/>
    </row>
    <row r="126" spans="1:10">
      <c r="A126" s="43"/>
      <c r="B126" s="40"/>
      <c r="C126" s="40"/>
      <c r="D126" s="40"/>
      <c r="E126" s="39"/>
      <c r="F126" s="39"/>
      <c r="G126" s="41"/>
      <c r="H126" s="42"/>
    </row>
    <row r="127" spans="1:10">
      <c r="A127" s="195"/>
      <c r="B127" s="195"/>
      <c r="C127" s="195"/>
      <c r="D127" s="195"/>
      <c r="E127" s="195"/>
      <c r="F127" s="195"/>
      <c r="G127" s="195"/>
      <c r="H127" s="195"/>
    </row>
    <row r="128" spans="1:10">
      <c r="A128" s="38"/>
      <c r="B128" s="40"/>
      <c r="C128" s="40"/>
      <c r="D128" s="40"/>
      <c r="E128" s="39"/>
      <c r="F128" s="39"/>
      <c r="G128" s="41"/>
      <c r="H128" s="42"/>
    </row>
  </sheetData>
  <mergeCells count="33">
    <mergeCell ref="B90:D90"/>
    <mergeCell ref="B34:D34"/>
    <mergeCell ref="B37:D37"/>
    <mergeCell ref="B41:D41"/>
    <mergeCell ref="C11:C12"/>
    <mergeCell ref="C22:D22"/>
    <mergeCell ref="A10:H10"/>
    <mergeCell ref="A13:H13"/>
    <mergeCell ref="A1:H6"/>
    <mergeCell ref="G7:H7"/>
    <mergeCell ref="G8:H8"/>
    <mergeCell ref="G9:H9"/>
    <mergeCell ref="A8:C8"/>
    <mergeCell ref="A7:C7"/>
    <mergeCell ref="A9:C9"/>
    <mergeCell ref="D7:F7"/>
    <mergeCell ref="D8:F9"/>
    <mergeCell ref="B95:D95"/>
    <mergeCell ref="A127:H127"/>
    <mergeCell ref="B11:B12"/>
    <mergeCell ref="B14:D14"/>
    <mergeCell ref="B18:D18"/>
    <mergeCell ref="B21:D21"/>
    <mergeCell ref="B25:D25"/>
    <mergeCell ref="E11:E12"/>
    <mergeCell ref="D11:D12"/>
    <mergeCell ref="A11:A12"/>
    <mergeCell ref="B48:D48"/>
    <mergeCell ref="A120:G120"/>
    <mergeCell ref="B52:D52"/>
    <mergeCell ref="B28:D28"/>
    <mergeCell ref="B45:D45"/>
    <mergeCell ref="F11:H11"/>
  </mergeCells>
  <pageMargins left="0.70866141732283472" right="0.51181102362204722" top="0.19685039370078741" bottom="0.19685039370078741" header="0.31496062992125984" footer="0.31496062992125984"/>
  <pageSetup paperSize="9" scale="80" orientation="landscape" r:id="rId1"/>
  <rowBreaks count="7" manualBreakCount="7">
    <brk id="29" max="7" man="1"/>
    <brk id="44" max="7" man="1"/>
    <brk id="59" max="7" man="1"/>
    <brk id="71" max="7" man="1"/>
    <brk id="83" max="7" man="1"/>
    <brk id="97" max="7" man="1"/>
    <brk id="111" max="7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view="pageBreakPreview" zoomScale="90" zoomScaleNormal="100" zoomScaleSheetLayoutView="90" workbookViewId="0">
      <selection activeCell="A9" sqref="A9:E9"/>
    </sheetView>
  </sheetViews>
  <sheetFormatPr defaultRowHeight="15"/>
  <cols>
    <col min="1" max="1" width="10" customWidth="1"/>
    <col min="2" max="2" width="53.140625" customWidth="1"/>
    <col min="3" max="3" width="12.28515625" customWidth="1"/>
    <col min="4" max="4" width="13.28515625" customWidth="1"/>
    <col min="5" max="5" width="30.28515625" customWidth="1"/>
  </cols>
  <sheetData>
    <row r="1" spans="1:7">
      <c r="A1" s="215"/>
      <c r="B1" s="215"/>
      <c r="C1" s="215"/>
      <c r="D1" s="215"/>
      <c r="E1" s="215"/>
    </row>
    <row r="2" spans="1:7">
      <c r="A2" s="215"/>
      <c r="B2" s="215"/>
      <c r="C2" s="215"/>
      <c r="D2" s="215"/>
      <c r="E2" s="215"/>
    </row>
    <row r="3" spans="1:7">
      <c r="A3" s="215"/>
      <c r="B3" s="215"/>
      <c r="C3" s="215"/>
      <c r="D3" s="215"/>
      <c r="E3" s="215"/>
    </row>
    <row r="4" spans="1:7" ht="25.5" customHeight="1">
      <c r="A4" s="215"/>
      <c r="B4" s="215"/>
      <c r="C4" s="215"/>
      <c r="D4" s="215"/>
      <c r="E4" s="215"/>
    </row>
    <row r="5" spans="1:7" ht="18.75" customHeight="1">
      <c r="A5" s="242"/>
      <c r="B5" s="242"/>
      <c r="C5" s="242"/>
      <c r="D5" s="242"/>
      <c r="E5" s="242"/>
    </row>
    <row r="6" spans="1:7" ht="20.25" customHeight="1">
      <c r="A6" s="224" t="s">
        <v>0</v>
      </c>
      <c r="B6" s="224"/>
      <c r="C6" s="224"/>
      <c r="D6" s="224"/>
      <c r="E6" s="92" t="s">
        <v>81</v>
      </c>
    </row>
    <row r="7" spans="1:7" ht="33" customHeight="1">
      <c r="A7" s="224" t="str">
        <f>ORÇAMENTO!A8</f>
        <v>OBRA: CENTRO DE REFERÊNCIA EM SAÚDE</v>
      </c>
      <c r="B7" s="224"/>
      <c r="C7" s="224"/>
      <c r="D7" s="224"/>
      <c r="E7" s="251">
        <v>44104</v>
      </c>
    </row>
    <row r="8" spans="1:7" ht="21.75" customHeight="1">
      <c r="A8" s="224" t="str">
        <f>ORÇAMENTO!A9</f>
        <v>LOCAL DA OBRA: COMUNIDADE NOVA UNIÃO ITAITUBA-PARÁ</v>
      </c>
      <c r="B8" s="224"/>
      <c r="C8" s="224"/>
      <c r="D8" s="224"/>
      <c r="E8" s="252"/>
    </row>
    <row r="9" spans="1:7">
      <c r="A9" s="249"/>
      <c r="B9" s="249"/>
      <c r="C9" s="249"/>
      <c r="D9" s="250"/>
      <c r="E9" s="250"/>
    </row>
    <row r="10" spans="1:7" ht="20.25" customHeight="1">
      <c r="A10" s="92" t="s">
        <v>1</v>
      </c>
      <c r="B10" s="92" t="s">
        <v>42</v>
      </c>
      <c r="C10" s="92" t="s">
        <v>80</v>
      </c>
      <c r="D10" s="92" t="s">
        <v>78</v>
      </c>
      <c r="E10" s="92" t="s">
        <v>79</v>
      </c>
    </row>
    <row r="11" spans="1:7" ht="20.25" customHeight="1">
      <c r="A11" s="92">
        <v>1</v>
      </c>
      <c r="B11" s="92" t="str">
        <f>ORÇAMENTO!$B$14</f>
        <v>SERVIÇOS PRELIMINARES</v>
      </c>
      <c r="C11" s="243"/>
      <c r="D11" s="244"/>
      <c r="E11" s="245"/>
    </row>
    <row r="12" spans="1:7" ht="21.75" customHeight="1">
      <c r="A12" s="93" t="str">
        <f>ORÇAMENTO!A15</f>
        <v>1.1</v>
      </c>
      <c r="B12" s="94" t="str">
        <f>ORÇAMENTO!$B$15</f>
        <v>Placa de obra em lona com plotagem de gráfica</v>
      </c>
      <c r="C12" s="91" t="str">
        <f>ORÇAMENTO!$D$15</f>
        <v>m²</v>
      </c>
      <c r="D12" s="91">
        <f>ORÇAMENTO!E15</f>
        <v>6</v>
      </c>
      <c r="E12" s="90" t="s">
        <v>82</v>
      </c>
    </row>
    <row r="13" spans="1:7" ht="21.75" customHeight="1">
      <c r="A13" s="93" t="str">
        <f>ORÇAMENTO!A16</f>
        <v>1.2</v>
      </c>
      <c r="B13" s="94" t="str">
        <f>ORÇAMENTO!B16</f>
        <v>Limpeza do terreno</v>
      </c>
      <c r="C13" s="91" t="str">
        <f>ORÇAMENTO!$D$15</f>
        <v>m²</v>
      </c>
      <c r="D13" s="91">
        <f>ORÇAMENTO!E16</f>
        <v>96</v>
      </c>
      <c r="E13" s="126" t="s">
        <v>190</v>
      </c>
    </row>
    <row r="14" spans="1:7" ht="21.75" customHeight="1">
      <c r="A14" s="93" t="str">
        <f>ORÇAMENTO!A17</f>
        <v>1.3</v>
      </c>
      <c r="B14" s="94" t="str">
        <f>ORÇAMENTO!B17</f>
        <v>Locação da obra a trena</v>
      </c>
      <c r="C14" s="91" t="str">
        <f>ORÇAMENTO!$D$15</f>
        <v>m²</v>
      </c>
      <c r="D14" s="91">
        <f>ORÇAMENTO!E17</f>
        <v>51.6</v>
      </c>
      <c r="E14" s="126" t="s">
        <v>191</v>
      </c>
    </row>
    <row r="15" spans="1:7">
      <c r="A15" s="93" t="str">
        <f>ORÇAMENTO!A18</f>
        <v>2.0</v>
      </c>
      <c r="B15" s="92" t="str">
        <f>ORÇAMENTO!$B$18</f>
        <v>MOVIMENTO DE TERRA</v>
      </c>
      <c r="C15" s="246"/>
      <c r="D15" s="247"/>
      <c r="E15" s="248"/>
    </row>
    <row r="16" spans="1:7" ht="46.5" customHeight="1">
      <c r="A16" s="93" t="str">
        <f>ORÇAMENTO!A19</f>
        <v>2.1</v>
      </c>
      <c r="B16" s="94" t="str">
        <f>ORÇAMENTO!B19</f>
        <v>Escavação manual ate 1.50m de profundidade</v>
      </c>
      <c r="C16" s="98" t="str">
        <f>ORÇAMENTO!D19</f>
        <v>m³</v>
      </c>
      <c r="D16" s="98">
        <f>ORÇAMENTO!E19</f>
        <v>4.88</v>
      </c>
      <c r="E16" s="100" t="s">
        <v>192</v>
      </c>
      <c r="G16" s="116" t="s">
        <v>88</v>
      </c>
    </row>
    <row r="17" spans="1:5" ht="43.5" customHeight="1">
      <c r="A17" s="93" t="str">
        <f>ORÇAMENTO!A20</f>
        <v>2.2</v>
      </c>
      <c r="B17" s="94" t="str">
        <f>ORÇAMENTO!B20</f>
        <v>Aterro c/ material fora da obra, incl. apiloamento</v>
      </c>
      <c r="C17" s="98" t="str">
        <f>ORÇAMENTO!D20</f>
        <v>m³</v>
      </c>
      <c r="D17" s="123">
        <f>ORÇAMENTO!E20</f>
        <v>6.84</v>
      </c>
      <c r="E17" s="100" t="s">
        <v>193</v>
      </c>
    </row>
    <row r="18" spans="1:5" ht="21" customHeight="1">
      <c r="A18" s="95" t="str">
        <f>ORÇAMENTO!A21</f>
        <v>3.0</v>
      </c>
      <c r="B18" s="96" t="str">
        <f>ORÇAMENTO!B21</f>
        <v>ESTRUTURAL</v>
      </c>
      <c r="C18" s="239"/>
      <c r="D18" s="240"/>
      <c r="E18" s="241"/>
    </row>
    <row r="19" spans="1:5" ht="24.75" customHeight="1">
      <c r="A19" s="95" t="str">
        <f>ORÇAMENTO!A22</f>
        <v>3.1</v>
      </c>
      <c r="B19" s="96" t="str">
        <f>ORÇAMENTO!B22</f>
        <v>FUNDAÇÃO</v>
      </c>
      <c r="C19" s="239"/>
      <c r="D19" s="240"/>
      <c r="E19" s="241"/>
    </row>
    <row r="20" spans="1:5" ht="30">
      <c r="A20" s="93" t="str">
        <f>ORÇAMENTO!A23</f>
        <v>3.1.1</v>
      </c>
      <c r="B20" s="94" t="str">
        <f>ORÇAMENTO!B23</f>
        <v>Bloco em concreto armado p/ fundaçao (incl. forma)</v>
      </c>
      <c r="C20" s="98" t="str">
        <f>ORÇAMENTO!D23</f>
        <v>m³</v>
      </c>
      <c r="D20" s="98">
        <f>ORÇAMENTO!E23</f>
        <v>0.32</v>
      </c>
      <c r="E20" s="100" t="s">
        <v>197</v>
      </c>
    </row>
    <row r="21" spans="1:5" ht="30">
      <c r="A21" s="93" t="str">
        <f>ORÇAMENTO!A24</f>
        <v>3.1.2</v>
      </c>
      <c r="B21" s="94" t="str">
        <f>ORÇAMENTO!B24</f>
        <v>Baldrame em concreto armado c/ cinta de amarração</v>
      </c>
      <c r="C21" s="98" t="str">
        <f>ORÇAMENTO!D24</f>
        <v>m³</v>
      </c>
      <c r="D21" s="98">
        <f>ORÇAMENTO!E24</f>
        <v>1.26</v>
      </c>
      <c r="E21" s="100" t="s">
        <v>196</v>
      </c>
    </row>
    <row r="22" spans="1:5" ht="20.25" customHeight="1">
      <c r="A22" s="95" t="str">
        <f>ORÇAMENTO!A25</f>
        <v>3.2</v>
      </c>
      <c r="B22" s="96" t="str">
        <f>ORÇAMENTO!B25</f>
        <v>ESTRUTURA</v>
      </c>
      <c r="C22" s="123"/>
      <c r="D22" s="123"/>
      <c r="E22" s="99"/>
    </row>
    <row r="23" spans="1:5" ht="60">
      <c r="A23" s="93" t="str">
        <f>ORÇAMENTO!A26</f>
        <v>3.2.1</v>
      </c>
      <c r="B23" s="94" t="str">
        <f>ORÇAMENTO!B26</f>
        <v>Concreto armado fck=20MPA c/ forma mad. branca</v>
      </c>
      <c r="C23" s="123" t="str">
        <f>ORÇAMENTO!D26</f>
        <v>m³</v>
      </c>
      <c r="D23" s="123">
        <f>ORÇAMENTO!E26</f>
        <v>1.54</v>
      </c>
      <c r="E23" s="115" t="s">
        <v>194</v>
      </c>
    </row>
    <row r="24" spans="1:5" ht="30">
      <c r="A24" s="93" t="str">
        <f>ORÇAMENTO!A27</f>
        <v>3.2.2</v>
      </c>
      <c r="B24" s="94" t="str">
        <f>ORÇAMENTO!B27</f>
        <v>Concreto c/ seixo Fck= 15 MPA (incl. preparo e lançamento)</v>
      </c>
      <c r="C24" s="123" t="str">
        <f>ORÇAMENTO!D27</f>
        <v>m³</v>
      </c>
      <c r="D24" s="123">
        <f>ORÇAMENTO!E27</f>
        <v>0.38600000000000001</v>
      </c>
      <c r="E24" s="115" t="s">
        <v>195</v>
      </c>
    </row>
    <row r="25" spans="1:5" ht="24.75" customHeight="1">
      <c r="A25" s="95">
        <f>ORÇAMENTO!A28</f>
        <v>4</v>
      </c>
      <c r="B25" s="96" t="str">
        <f>ORÇAMENTO!B28</f>
        <v>ALVENARIA</v>
      </c>
      <c r="C25" s="123"/>
      <c r="D25" s="127"/>
      <c r="E25" s="117"/>
    </row>
    <row r="26" spans="1:5" ht="45">
      <c r="A26" s="93" t="str">
        <f>ORÇAMENTO!A29</f>
        <v>4.1</v>
      </c>
      <c r="B26" s="94" t="str">
        <f>ORÇAMENTO!B29</f>
        <v>Alvenaria tijolo de barro a cutelo</v>
      </c>
      <c r="C26" s="123" t="str">
        <f>ORÇAMENTO!D29</f>
        <v>m²</v>
      </c>
      <c r="D26" s="98">
        <f>ORÇAMENTO!E29</f>
        <v>136.1</v>
      </c>
      <c r="E26" s="100" t="s">
        <v>198</v>
      </c>
    </row>
    <row r="27" spans="1:5" ht="33.75" customHeight="1">
      <c r="A27" s="93" t="str">
        <f>ORÇAMENTO!A30</f>
        <v>4.2</v>
      </c>
      <c r="B27" s="94" t="str">
        <f>ORÇAMENTO!B30</f>
        <v>Alvenaria tijolo de barro a singelo</v>
      </c>
      <c r="C27" s="123" t="str">
        <f>ORÇAMENTO!D30</f>
        <v>m²</v>
      </c>
      <c r="D27" s="123">
        <f>ORÇAMENTO!E30</f>
        <v>19.53</v>
      </c>
      <c r="E27" s="115" t="s">
        <v>199</v>
      </c>
    </row>
    <row r="28" spans="1:5" ht="24.75" customHeight="1">
      <c r="A28" s="93" t="str">
        <f>ORÇAMENTO!A31</f>
        <v>4.3</v>
      </c>
      <c r="B28" s="94" t="str">
        <f>ORÇAMENTO!B31</f>
        <v>Chapisco de cimento e areia no traço 1:3</v>
      </c>
      <c r="C28" s="123" t="str">
        <f>ORÇAMENTO!D31</f>
        <v>m²</v>
      </c>
      <c r="D28" s="123">
        <f>ORÇAMENTO!E31</f>
        <v>272.2</v>
      </c>
      <c r="E28" s="103" t="s">
        <v>200</v>
      </c>
    </row>
    <row r="29" spans="1:5" ht="24.75" customHeight="1">
      <c r="A29" s="93" t="str">
        <f>ORÇAMENTO!A32</f>
        <v>4.4</v>
      </c>
      <c r="B29" s="94" t="str">
        <f>ORÇAMENTO!B32</f>
        <v>Reboco com argamassa 1:6:Adit. Plast.</v>
      </c>
      <c r="C29" s="123" t="str">
        <f>ORÇAMENTO!D32</f>
        <v>m²</v>
      </c>
      <c r="D29" s="123">
        <f>ORÇAMENTO!E32</f>
        <v>272.2</v>
      </c>
      <c r="E29" s="103" t="s">
        <v>200</v>
      </c>
    </row>
    <row r="30" spans="1:5" ht="54.75" customHeight="1">
      <c r="A30" s="93" t="str">
        <f>ORÇAMENTO!A33</f>
        <v>4.5</v>
      </c>
      <c r="B30" s="94" t="str">
        <f>ORÇAMENTO!B33</f>
        <v>REVESTIMENTO CERÂMICO PARA PAREDES INTERNAS COM PLACAS TIPO ESMALTADA EXTRA DE DIMENSÕES 33X45 CM APLICADAS EM AMBIENTES DE ÁREA MAIOR QUE 5 M² NA ALTURA INTEIRA DAS PAREDES. AF_06/2014</v>
      </c>
      <c r="C30" s="123" t="str">
        <f>ORÇAMENTO!D33</f>
        <v>m²</v>
      </c>
      <c r="D30" s="123">
        <f>ORÇAMENTO!E33</f>
        <v>21.46</v>
      </c>
      <c r="E30" s="103" t="s">
        <v>201</v>
      </c>
    </row>
    <row r="31" spans="1:5">
      <c r="A31" s="95">
        <f>ORÇAMENTO!A34</f>
        <v>5</v>
      </c>
      <c r="B31" s="96" t="str">
        <f>ORÇAMENTO!B34</f>
        <v>PINTURA</v>
      </c>
      <c r="C31" s="123"/>
      <c r="D31" s="123"/>
      <c r="E31" s="129"/>
    </row>
    <row r="32" spans="1:5" ht="24" customHeight="1">
      <c r="A32" s="93" t="str">
        <f>ORÇAMENTO!A35</f>
        <v>5.1</v>
      </c>
      <c r="B32" s="128" t="str">
        <f>ORÇAMENTO!B35</f>
        <v>PVA interna c/ massa acrilica e selador</v>
      </c>
      <c r="C32" s="123" t="str">
        <f>ORÇAMENTO!D35</f>
        <v xml:space="preserve">M2 </v>
      </c>
      <c r="D32" s="123">
        <f>ORÇAMENTO!E35</f>
        <v>250.74</v>
      </c>
      <c r="E32" s="103" t="s">
        <v>202</v>
      </c>
    </row>
    <row r="33" spans="1:5" ht="30">
      <c r="A33" s="93" t="str">
        <f>ORÇAMENTO!A36</f>
        <v>5.2</v>
      </c>
      <c r="B33" s="128" t="str">
        <f>ORÇAMENTO!B36</f>
        <v>Esmalte s/ madeira c/ selador sem massa</v>
      </c>
      <c r="C33" s="123" t="str">
        <f>ORÇAMENTO!D36</f>
        <v xml:space="preserve">M2 </v>
      </c>
      <c r="D33" s="123">
        <f>ORÇAMENTO!E36</f>
        <v>10.92</v>
      </c>
      <c r="E33" s="103" t="s">
        <v>219</v>
      </c>
    </row>
    <row r="34" spans="1:5">
      <c r="A34" s="95">
        <f>ORÇAMENTO!A37</f>
        <v>6</v>
      </c>
      <c r="B34" s="96" t="str">
        <f>ORÇAMENTO!B37</f>
        <v>COBERTURA</v>
      </c>
      <c r="C34" s="123"/>
      <c r="D34" s="123"/>
      <c r="E34" s="103"/>
    </row>
    <row r="35" spans="1:5" ht="21.75" customHeight="1">
      <c r="A35" s="93" t="str">
        <f>ORÇAMENTO!A38</f>
        <v>6.1</v>
      </c>
      <c r="B35" s="128" t="str">
        <f>ORÇAMENTO!B38</f>
        <v>Estrutura em mad.p/ chapa fibrocimento - pc. serrada</v>
      </c>
      <c r="C35" s="123" t="str">
        <f>ORÇAMENTO!D38</f>
        <v xml:space="preserve">M2 </v>
      </c>
      <c r="D35" s="123">
        <f>ORÇAMENTO!E38</f>
        <v>88.12</v>
      </c>
      <c r="E35" s="103" t="s">
        <v>203</v>
      </c>
    </row>
    <row r="36" spans="1:5" ht="24" customHeight="1">
      <c r="A36" s="93" t="str">
        <f>ORÇAMENTO!A39</f>
        <v>6.2</v>
      </c>
      <c r="B36" s="128" t="str">
        <f>ORÇAMENTO!B39</f>
        <v>Cobertura - Telha de fibrocimento e=4mm</v>
      </c>
      <c r="C36" s="123" t="str">
        <f>ORÇAMENTO!D39</f>
        <v xml:space="preserve">M2 </v>
      </c>
      <c r="D36" s="123">
        <f>ORÇAMENTO!E39</f>
        <v>88.12</v>
      </c>
      <c r="E36" s="101" t="str">
        <f>E35</f>
        <v>10,80 X 4,08 X 2 = 88,12 M²</v>
      </c>
    </row>
    <row r="37" spans="1:5" ht="23.25" customHeight="1">
      <c r="A37" s="93" t="str">
        <f>ORÇAMENTO!A40</f>
        <v>6.3</v>
      </c>
      <c r="B37" s="128" t="str">
        <f>ORÇAMENTO!B40</f>
        <v>Cumeeira em fibrocimento e=6mm</v>
      </c>
      <c r="C37" s="123" t="str">
        <f>ORÇAMENTO!D40</f>
        <v>M</v>
      </c>
      <c r="D37" s="123">
        <f>ORÇAMENTO!E40</f>
        <v>10.8</v>
      </c>
      <c r="E37" s="102" t="s">
        <v>204</v>
      </c>
    </row>
    <row r="38" spans="1:5">
      <c r="A38" s="95">
        <f>ORÇAMENTO!A41</f>
        <v>7</v>
      </c>
      <c r="B38" s="96" t="str">
        <f>ORÇAMENTO!B41</f>
        <v>PISO</v>
      </c>
      <c r="C38" s="123"/>
      <c r="D38" s="123"/>
      <c r="E38" s="129"/>
    </row>
    <row r="39" spans="1:5" ht="29.25" customHeight="1">
      <c r="A39" s="93" t="str">
        <f>ORÇAMENTO!A42</f>
        <v>7.1</v>
      </c>
      <c r="B39" s="128" t="str">
        <f>ORÇAMENTO!B42</f>
        <v>Concreto simples c/ seixo e=5cm traço 1:2:3</v>
      </c>
      <c r="C39" s="123" t="str">
        <f>ORÇAMENTO!D42</f>
        <v>M2</v>
      </c>
      <c r="D39" s="123">
        <f>ORÇAMENTO!E42</f>
        <v>51</v>
      </c>
      <c r="E39" s="103" t="s">
        <v>689</v>
      </c>
    </row>
    <row r="40" spans="1:5" ht="30.75" customHeight="1">
      <c r="A40" s="93" t="str">
        <f>ORÇAMENTO!A43</f>
        <v>7.2</v>
      </c>
      <c r="B40" s="128" t="str">
        <f>ORÇAMENTO!B43</f>
        <v>Camada regularizadora no traço 1:4</v>
      </c>
      <c r="C40" s="123" t="str">
        <f>ORÇAMENTO!D43</f>
        <v xml:space="preserve">M2 </v>
      </c>
      <c r="D40" s="123">
        <f>ORÇAMENTO!E43</f>
        <v>51</v>
      </c>
      <c r="E40" s="103" t="s">
        <v>689</v>
      </c>
    </row>
    <row r="41" spans="1:5" ht="45">
      <c r="A41" s="93" t="str">
        <f>ORÇAMENTO!A44</f>
        <v>7.3</v>
      </c>
      <c r="B41" s="128" t="str">
        <f>ORÇAMENTO!B44</f>
        <v>REVESTIMENTO CERÂMICO PARA PISO COM PLACAS TIPO ESMALTADA EXTRA DE DIMENSÕES 45X45 CM APLICADA EM AMBIENTES DE ÁREA MAIOR QUE 10 M2. AF_06/2014</v>
      </c>
      <c r="C41" s="123" t="str">
        <f>ORÇAMENTO!D44</f>
        <v xml:space="preserve">M2 </v>
      </c>
      <c r="D41" s="123">
        <f>ORÇAMENTO!E44</f>
        <v>44.94</v>
      </c>
      <c r="E41" s="103" t="s">
        <v>690</v>
      </c>
    </row>
    <row r="42" spans="1:5">
      <c r="A42" s="95">
        <f>ORÇAMENTO!A45</f>
        <v>8</v>
      </c>
      <c r="B42" s="96" t="str">
        <f>ORÇAMENTO!B45</f>
        <v>FORRO</v>
      </c>
      <c r="C42" s="123"/>
      <c r="D42" s="123"/>
      <c r="E42" s="101"/>
    </row>
    <row r="43" spans="1:5" ht="29.25" customHeight="1">
      <c r="A43" s="93" t="str">
        <f>ORÇAMENTO!A46</f>
        <v>8.1</v>
      </c>
      <c r="B43" s="128" t="str">
        <f>ORÇAMENTO!B46</f>
        <v>Barroteamento em madeira de lei p/ forro PVC</v>
      </c>
      <c r="C43" s="123" t="str">
        <f>ORÇAMENTO!D46</f>
        <v xml:space="preserve">M2 </v>
      </c>
      <c r="D43" s="123">
        <f>ORÇAMENTO!E46</f>
        <v>44.94</v>
      </c>
      <c r="E43" s="103" t="s">
        <v>690</v>
      </c>
    </row>
    <row r="44" spans="1:5" ht="33.75" customHeight="1">
      <c r="A44" s="93" t="str">
        <f>ORÇAMENTO!A47</f>
        <v>8.2</v>
      </c>
      <c r="B44" s="128" t="str">
        <f>ORÇAMENTO!B47</f>
        <v>Forro em lambri de PVC</v>
      </c>
      <c r="C44" s="123" t="str">
        <f>ORÇAMENTO!D47</f>
        <v xml:space="preserve">M2 </v>
      </c>
      <c r="D44" s="123">
        <f>ORÇAMENTO!E47</f>
        <v>44.94</v>
      </c>
      <c r="E44" s="103" t="s">
        <v>690</v>
      </c>
    </row>
    <row r="45" spans="1:5">
      <c r="A45" s="95">
        <f>ORÇAMENTO!A48</f>
        <v>9</v>
      </c>
      <c r="B45" s="96" t="str">
        <f>ORÇAMENTO!B48</f>
        <v>ESQUADRIA</v>
      </c>
      <c r="C45" s="123"/>
      <c r="D45" s="123"/>
      <c r="E45" s="129"/>
    </row>
    <row r="46" spans="1:5" ht="31.5" customHeight="1">
      <c r="A46" s="93" t="str">
        <f>ORÇAMENTO!A49</f>
        <v>9.1</v>
      </c>
      <c r="B46" s="128" t="str">
        <f>ORÇAMENTO!B49</f>
        <v>Porta em madeira lambrizada</v>
      </c>
      <c r="C46" s="123" t="str">
        <f>ORÇAMENTO!D49</f>
        <v xml:space="preserve">M2 </v>
      </c>
      <c r="D46" s="123">
        <f>ORÇAMENTO!E49</f>
        <v>10.92</v>
      </c>
      <c r="E46" s="103" t="s">
        <v>219</v>
      </c>
    </row>
    <row r="47" spans="1:5" ht="60">
      <c r="A47" s="93" t="str">
        <f>ORÇAMENTO!A50</f>
        <v>9.2</v>
      </c>
      <c r="B47" s="128" t="str">
        <f>ORÇAMENTO!B50</f>
        <v>Esquadria de correr em vidro temperado de 6mm</v>
      </c>
      <c r="C47" s="123" t="str">
        <f>ORÇAMENTO!D50</f>
        <v xml:space="preserve">M2 </v>
      </c>
      <c r="D47" s="123">
        <f>ORÇAMENTO!E50</f>
        <v>7.35</v>
      </c>
      <c r="E47" s="103" t="s">
        <v>336</v>
      </c>
    </row>
    <row r="48" spans="1:5" ht="64.5" customHeight="1">
      <c r="A48" s="93" t="str">
        <f>ORÇAMENTO!A51</f>
        <v>9.3</v>
      </c>
      <c r="B48" s="128" t="str">
        <f>ORÇAMENTO!B51</f>
        <v>Soleira e peitoril - granito preto - e=2cm</v>
      </c>
      <c r="C48" s="123" t="str">
        <f>ORÇAMENTO!D51</f>
        <v>M2</v>
      </c>
      <c r="D48" s="123">
        <f>ORÇAMENTO!E51</f>
        <v>0.97</v>
      </c>
      <c r="E48" s="103" t="s">
        <v>337</v>
      </c>
    </row>
    <row r="49" spans="1:5">
      <c r="A49" s="95">
        <f>ORÇAMENTO!A52</f>
        <v>10</v>
      </c>
      <c r="B49" s="96" t="str">
        <f>ORÇAMENTO!B52</f>
        <v>HIDROSSANITÁRIA</v>
      </c>
      <c r="C49" s="123"/>
      <c r="D49" s="123"/>
      <c r="E49" s="103"/>
    </row>
    <row r="50" spans="1:5">
      <c r="A50" s="95" t="str">
        <f>ORÇAMENTO!A53</f>
        <v>10.1</v>
      </c>
      <c r="B50" s="96" t="str">
        <f>ORÇAMENTO!B53</f>
        <v>ESGOTO</v>
      </c>
      <c r="C50" s="123"/>
      <c r="D50" s="123"/>
      <c r="E50" s="103"/>
    </row>
    <row r="51" spans="1:5" ht="22.5" customHeight="1">
      <c r="A51" s="93" t="str">
        <f>ORÇAMENTO!A54</f>
        <v>10.1.1</v>
      </c>
      <c r="B51" s="128" t="str">
        <f>ORÇAMENTO!B54</f>
        <v>Tubo em PVC - 100mm (LS)</v>
      </c>
      <c r="C51" s="123" t="str">
        <f>ORÇAMENTO!D54</f>
        <v>M</v>
      </c>
      <c r="D51" s="123">
        <f>ORÇAMENTO!E54</f>
        <v>6</v>
      </c>
      <c r="E51" s="103" t="s">
        <v>325</v>
      </c>
    </row>
    <row r="52" spans="1:5" ht="24" customHeight="1">
      <c r="A52" s="93" t="str">
        <f>ORÇAMENTO!A55</f>
        <v>10.1.2</v>
      </c>
      <c r="B52" s="128" t="str">
        <f>ORÇAMENTO!B55</f>
        <v>Tubo em PVC - 75mm (LS)</v>
      </c>
      <c r="C52" s="123" t="str">
        <f>ORÇAMENTO!D55</f>
        <v>M</v>
      </c>
      <c r="D52" s="123">
        <f>ORÇAMENTO!E55</f>
        <v>6</v>
      </c>
      <c r="E52" s="103" t="s">
        <v>325</v>
      </c>
    </row>
    <row r="53" spans="1:5" ht="30.75" customHeight="1">
      <c r="A53" s="93" t="str">
        <f>ORÇAMENTO!A56</f>
        <v>10.1.3</v>
      </c>
      <c r="B53" s="128" t="str">
        <f>ORÇAMENTO!B56</f>
        <v>Tubo em PVC - 50mm (LS)</v>
      </c>
      <c r="C53" s="123" t="str">
        <f>ORÇAMENTO!D56</f>
        <v>M</v>
      </c>
      <c r="D53" s="123">
        <f>ORÇAMENTO!E56</f>
        <v>18</v>
      </c>
      <c r="E53" s="103" t="s">
        <v>326</v>
      </c>
    </row>
    <row r="54" spans="1:5" ht="24.75" customHeight="1">
      <c r="A54" s="93" t="str">
        <f>ORÇAMENTO!A57</f>
        <v>10.1.4</v>
      </c>
      <c r="B54" s="128" t="str">
        <f>ORÇAMENTO!B57</f>
        <v>Joelho 90º RC em PVC - JS - 75mm-LS</v>
      </c>
      <c r="C54" s="123" t="str">
        <f>ORÇAMENTO!D57</f>
        <v>UND</v>
      </c>
      <c r="D54" s="123">
        <f>ORÇAMENTO!E57</f>
        <v>2</v>
      </c>
      <c r="E54" s="103" t="s">
        <v>86</v>
      </c>
    </row>
    <row r="55" spans="1:5" ht="24" customHeight="1">
      <c r="A55" s="93" t="str">
        <f>ORÇAMENTO!A58</f>
        <v>10.1.5</v>
      </c>
      <c r="B55" s="128" t="str">
        <f>ORÇAMENTO!B58</f>
        <v>Joelho 90º RC em PVC - JS - 50mm-LS</v>
      </c>
      <c r="C55" s="123" t="str">
        <f>ORÇAMENTO!D58</f>
        <v>UND</v>
      </c>
      <c r="D55" s="123">
        <f>ORÇAMENTO!E58</f>
        <v>6</v>
      </c>
      <c r="E55" s="103" t="s">
        <v>327</v>
      </c>
    </row>
    <row r="56" spans="1:5" ht="24" customHeight="1">
      <c r="A56" s="93" t="str">
        <f>ORÇAMENTO!A59</f>
        <v>10.1.6</v>
      </c>
      <c r="B56" s="128" t="str">
        <f>ORÇAMENTO!B59</f>
        <v>Tê em PVC - JS - 50x50mm-LS</v>
      </c>
      <c r="C56" s="123" t="str">
        <f>ORÇAMENTO!D59</f>
        <v>UND</v>
      </c>
      <c r="D56" s="123">
        <f>ORÇAMENTO!E59</f>
        <v>1</v>
      </c>
      <c r="E56" s="103" t="s">
        <v>87</v>
      </c>
    </row>
    <row r="57" spans="1:5" ht="27" customHeight="1">
      <c r="A57" s="93" t="str">
        <f>ORÇAMENTO!A60</f>
        <v>10.1.7</v>
      </c>
      <c r="B57" s="128" t="str">
        <f>ORÇAMENTO!B60</f>
        <v>Redução PVC 75mm x 50mm - LS</v>
      </c>
      <c r="C57" s="123" t="str">
        <f>ORÇAMENTO!D60</f>
        <v>UND</v>
      </c>
      <c r="D57" s="123">
        <f>ORÇAMENTO!E60</f>
        <v>1</v>
      </c>
      <c r="E57" s="103" t="s">
        <v>87</v>
      </c>
    </row>
    <row r="58" spans="1:5" ht="22.5" customHeight="1">
      <c r="A58" s="93" t="str">
        <f>ORÇAMENTO!A61</f>
        <v>10.1.8</v>
      </c>
      <c r="B58" s="128" t="str">
        <f>ORÇAMENTO!B61</f>
        <v>Caixa sifonada de PVC c/ grelha - 100x100x50mm</v>
      </c>
      <c r="C58" s="123" t="str">
        <f>ORÇAMENTO!D61</f>
        <v>UND</v>
      </c>
      <c r="D58" s="123">
        <f>ORÇAMENTO!E61</f>
        <v>1</v>
      </c>
      <c r="E58" s="103" t="s">
        <v>87</v>
      </c>
    </row>
    <row r="59" spans="1:5" ht="57.75" customHeight="1">
      <c r="A59" s="93" t="str">
        <f>ORÇAMENTO!A62</f>
        <v>10.1.9</v>
      </c>
      <c r="B59" s="128" t="str">
        <f>ORÇAMENTO!B62</f>
        <v>CURVA CURTA 90 GRAUS, PVC, SERIE NORMAL, ESGOTO PREDIAL, DN 100 MM, JUNTA ELÁSTICA, FORNECIDO E INSTALADO EM PRUMADA DE ESGOTO SANITÁRIO OU VENTILAÇÃO. AF_12/2014</v>
      </c>
      <c r="C59" s="123" t="str">
        <f>ORÇAMENTO!D62</f>
        <v>UND</v>
      </c>
      <c r="D59" s="123">
        <f>ORÇAMENTO!E62</f>
        <v>1</v>
      </c>
      <c r="E59" s="103" t="s">
        <v>87</v>
      </c>
    </row>
    <row r="60" spans="1:5" ht="63" customHeight="1">
      <c r="A60" s="93" t="str">
        <f>ORÇAMENTO!A63</f>
        <v>10.1.10</v>
      </c>
      <c r="B60" s="128" t="str">
        <f>ORÇAMENTO!B63</f>
        <v>CURVA CURTA 90 GRAUS, PVC, SERIE NORMAL, ESGOTO PREDIAL, DN 50 MM, JUNTA ELÁSTICA, FORNECIDO E INSTALADO EM PRUMADA DE ESGOTO SANITÁRIO OU VENTILAÇÃO. AF_12/2014</v>
      </c>
      <c r="C60" s="123" t="str">
        <f>ORÇAMENTO!D63</f>
        <v>UND</v>
      </c>
      <c r="D60" s="123">
        <f>ORÇAMENTO!E63</f>
        <v>4</v>
      </c>
      <c r="E60" s="103" t="s">
        <v>328</v>
      </c>
    </row>
    <row r="61" spans="1:5" ht="25.5" customHeight="1">
      <c r="A61" s="93" t="str">
        <f>ORÇAMENTO!A64</f>
        <v>10.1.11</v>
      </c>
      <c r="B61" s="128" t="str">
        <f>ORÇAMENTO!B64</f>
        <v>Joelho/Cotovelo 45° PVC JS - 50mm - LS</v>
      </c>
      <c r="C61" s="123" t="str">
        <f>ORÇAMENTO!D64</f>
        <v>UND</v>
      </c>
      <c r="D61" s="123">
        <f>ORÇAMENTO!E64</f>
        <v>1</v>
      </c>
      <c r="E61" s="103" t="s">
        <v>87</v>
      </c>
    </row>
    <row r="62" spans="1:5" ht="27" customHeight="1">
      <c r="A62" s="93" t="str">
        <f>ORÇAMENTO!A65</f>
        <v>10.1.12</v>
      </c>
      <c r="B62" s="128" t="str">
        <f>ORÇAMENTO!B65</f>
        <v>Caixa em alvenaria de 50x50x50cm c/ tpo. concreto</v>
      </c>
      <c r="C62" s="123" t="str">
        <f>ORÇAMENTO!D65</f>
        <v>UND</v>
      </c>
      <c r="D62" s="123">
        <f>ORÇAMENTO!E65</f>
        <v>2</v>
      </c>
      <c r="E62" s="103" t="s">
        <v>86</v>
      </c>
    </row>
    <row r="63" spans="1:5" ht="24.75" customHeight="1">
      <c r="A63" s="93" t="str">
        <f>ORÇAMENTO!A66</f>
        <v>10.1.13</v>
      </c>
      <c r="B63" s="128" t="str">
        <f>ORÇAMENTO!B66</f>
        <v>Sumidouro pre-moldado cap= 10 pessoas</v>
      </c>
      <c r="C63" s="123" t="str">
        <f>ORÇAMENTO!D66</f>
        <v>UND</v>
      </c>
      <c r="D63" s="123">
        <f>ORÇAMENTO!E66</f>
        <v>1</v>
      </c>
      <c r="E63" s="103" t="s">
        <v>87</v>
      </c>
    </row>
    <row r="64" spans="1:5" ht="27" customHeight="1">
      <c r="A64" s="93" t="str">
        <f>ORÇAMENTO!A67</f>
        <v>10.1.14</v>
      </c>
      <c r="B64" s="128" t="str">
        <f>ORÇAMENTO!B67</f>
        <v>Fossa septica pre-moldada cap= 10 pessoas</v>
      </c>
      <c r="C64" s="123" t="str">
        <f>ORÇAMENTO!D67</f>
        <v>UND</v>
      </c>
      <c r="D64" s="123">
        <f>ORÇAMENTO!E67</f>
        <v>1</v>
      </c>
      <c r="E64" s="103" t="s">
        <v>87</v>
      </c>
    </row>
    <row r="65" spans="1:5" ht="20.25" customHeight="1">
      <c r="A65" s="95" t="str">
        <f>ORÇAMENTO!A68</f>
        <v>10.2</v>
      </c>
      <c r="B65" s="96" t="str">
        <f>ORÇAMENTO!B68</f>
        <v>AGUA FRIA</v>
      </c>
      <c r="C65" s="123"/>
      <c r="D65" s="123"/>
      <c r="E65" s="103"/>
    </row>
    <row r="66" spans="1:5" ht="24" customHeight="1">
      <c r="A66" s="93" t="str">
        <f>ORÇAMENTO!A69</f>
        <v>10.2.1</v>
      </c>
      <c r="B66" s="128" t="str">
        <f>ORÇAMENTO!B69</f>
        <v>Adaptador curto PVC SR - 20mm x 1/2" (LH)</v>
      </c>
      <c r="C66" s="123" t="str">
        <f>ORÇAMENTO!D69</f>
        <v>und</v>
      </c>
      <c r="D66" s="123">
        <f>ORÇAMENTO!E69</f>
        <v>1</v>
      </c>
      <c r="E66" s="103" t="s">
        <v>87</v>
      </c>
    </row>
    <row r="67" spans="1:5" ht="22.5" customHeight="1">
      <c r="A67" s="93" t="str">
        <f>ORÇAMENTO!A70</f>
        <v>10.2.2</v>
      </c>
      <c r="B67" s="128" t="str">
        <f>ORÇAMENTO!B70</f>
        <v>Adaptador curto PVC SR - 32mm x 1" (LH)</v>
      </c>
      <c r="C67" s="123" t="str">
        <f>ORÇAMENTO!D70</f>
        <v>und</v>
      </c>
      <c r="D67" s="123">
        <f>ORÇAMENTO!E70</f>
        <v>2</v>
      </c>
      <c r="E67" s="103" t="s">
        <v>86</v>
      </c>
    </row>
    <row r="68" spans="1:5" ht="21.75" customHeight="1">
      <c r="A68" s="93" t="str">
        <f>ORÇAMENTO!A71</f>
        <v>10.2.3</v>
      </c>
      <c r="B68" s="128" t="str">
        <f>ORÇAMENTO!B71</f>
        <v>Adaptador curto PVC SR - 50mm x 1 1/2" (LH)</v>
      </c>
      <c r="C68" s="123" t="str">
        <f>ORÇAMENTO!D71</f>
        <v>und</v>
      </c>
      <c r="D68" s="123">
        <f>ORÇAMENTO!E71</f>
        <v>1</v>
      </c>
      <c r="E68" s="103" t="s">
        <v>87</v>
      </c>
    </row>
    <row r="69" spans="1:5" ht="24" customHeight="1">
      <c r="A69" s="93" t="str">
        <f>ORÇAMENTO!A72</f>
        <v>10.2.4</v>
      </c>
      <c r="B69" s="128" t="str">
        <f>ORÇAMENTO!B72</f>
        <v>Bucha de redução JS 25x20mm (LH)</v>
      </c>
      <c r="C69" s="123" t="str">
        <f>ORÇAMENTO!D72</f>
        <v>und</v>
      </c>
      <c r="D69" s="123">
        <f>ORÇAMENTO!E72</f>
        <v>6</v>
      </c>
      <c r="E69" s="103" t="s">
        <v>327</v>
      </c>
    </row>
    <row r="70" spans="1:5" ht="23.25" customHeight="1">
      <c r="A70" s="93" t="str">
        <f>ORÇAMENTO!A73</f>
        <v>10.2.5</v>
      </c>
      <c r="B70" s="128" t="str">
        <f>ORÇAMENTO!B73</f>
        <v>Bucha de redução JS - 32mm x 25mm (LH)</v>
      </c>
      <c r="C70" s="123" t="str">
        <f>ORÇAMENTO!D73</f>
        <v>und</v>
      </c>
      <c r="D70" s="123">
        <f>ORÇAMENTO!E73</f>
        <v>4</v>
      </c>
      <c r="E70" s="103" t="s">
        <v>328</v>
      </c>
    </row>
    <row r="71" spans="1:5" ht="22.5" customHeight="1">
      <c r="A71" s="93" t="str">
        <f>ORÇAMENTO!A74</f>
        <v>10.2.6</v>
      </c>
      <c r="B71" s="128" t="str">
        <f>ORÇAMENTO!B74</f>
        <v>Bucha de redução JS - 50mm x 32mm (LH)</v>
      </c>
      <c r="C71" s="123" t="str">
        <f>ORÇAMENTO!D74</f>
        <v>und</v>
      </c>
      <c r="D71" s="123">
        <f>ORÇAMENTO!E74</f>
        <v>1</v>
      </c>
      <c r="E71" s="103" t="s">
        <v>87</v>
      </c>
    </row>
    <row r="72" spans="1:5" ht="45.75" customHeight="1">
      <c r="A72" s="93" t="str">
        <f>ORÇAMENTO!A75</f>
        <v>10.2.7</v>
      </c>
      <c r="B72" s="128" t="str">
        <f>ORÇAMENTO!B75</f>
        <v>CURVA 45 GRAUS, PVC, SOLDÁVEL, DN 25MM, INSTALADO EM RAMAL OU SUB-RAMAL DE ÁGUA - FORNECIMENTO E INSTALAÇÃO. AF_12/2014</v>
      </c>
      <c r="C72" s="123" t="str">
        <f>ORÇAMENTO!D75</f>
        <v>und</v>
      </c>
      <c r="D72" s="123">
        <f>ORÇAMENTO!E75</f>
        <v>1</v>
      </c>
      <c r="E72" s="103" t="s">
        <v>87</v>
      </c>
    </row>
    <row r="73" spans="1:5" ht="45" customHeight="1">
      <c r="A73" s="93" t="str">
        <f>ORÇAMENTO!A76</f>
        <v>10.2.8</v>
      </c>
      <c r="B73" s="128" t="str">
        <f>ORÇAMENTO!B76</f>
        <v>CURVA 90 GRAUS, PVC, SOLDÁVEL, DN 25MM, INSTALADO EM RAMAL OU SUB-RAMAL DE ÁGUA - FORNECIMENTO E INSTALAÇÃO. AF_12/2014</v>
      </c>
      <c r="C73" s="123" t="str">
        <f>ORÇAMENTO!D76</f>
        <v>und</v>
      </c>
      <c r="D73" s="123">
        <f>ORÇAMENTO!E76</f>
        <v>7</v>
      </c>
      <c r="E73" s="103" t="s">
        <v>329</v>
      </c>
    </row>
    <row r="74" spans="1:5" ht="48" customHeight="1">
      <c r="A74" s="93" t="str">
        <f>ORÇAMENTO!A77</f>
        <v>10.2.9</v>
      </c>
      <c r="B74" s="128" t="str">
        <f>ORÇAMENTO!B77</f>
        <v>CURVA 90 GRAUS, PVC, SOLDÁVEL, DN 32MM, INSTALADO EM RAMAL OU SUB-RAMAL DE ÁGUA - FORNECIMENTO E INSTALAÇÃO. AF_12/2014</v>
      </c>
      <c r="C74" s="123" t="str">
        <f>ORÇAMENTO!D77</f>
        <v>und</v>
      </c>
      <c r="D74" s="123">
        <f>ORÇAMENTO!E77</f>
        <v>2</v>
      </c>
      <c r="E74" s="103" t="s">
        <v>86</v>
      </c>
    </row>
    <row r="75" spans="1:5" ht="45.75" customHeight="1">
      <c r="A75" s="93" t="str">
        <f>ORÇAMENTO!A78</f>
        <v>10.2.10</v>
      </c>
      <c r="B75" s="128" t="str">
        <f>ORÇAMENTO!B78</f>
        <v>CURVA 90 GRAUS, PVC, SOLDÁVEL, DN 50MM, INSTALADO EM PRUMADA DE ÁGUA -FORNECIMENTO E INSTALAÇÃO. AF_12/2014</v>
      </c>
      <c r="C75" s="123" t="str">
        <f>ORÇAMENTO!D78</f>
        <v>und</v>
      </c>
      <c r="D75" s="123">
        <f>ORÇAMENTO!E78</f>
        <v>2</v>
      </c>
      <c r="E75" s="103" t="s">
        <v>86</v>
      </c>
    </row>
    <row r="76" spans="1:5" ht="23.25" customHeight="1">
      <c r="A76" s="93" t="str">
        <f>ORÇAMENTO!A79</f>
        <v>10.2.11</v>
      </c>
      <c r="B76" s="128" t="str">
        <f>ORÇAMENTO!B79</f>
        <v>Joelho/Cotovelo 90º PVC SRM - 20mm X 1/2" (LH)</v>
      </c>
      <c r="C76" s="123" t="str">
        <f>ORÇAMENTO!D79</f>
        <v>und</v>
      </c>
      <c r="D76" s="123">
        <f>ORÇAMENTO!E79</f>
        <v>7</v>
      </c>
      <c r="E76" s="103" t="s">
        <v>329</v>
      </c>
    </row>
    <row r="77" spans="1:5" ht="21.75" customHeight="1">
      <c r="A77" s="93" t="str">
        <f>ORÇAMENTO!A80</f>
        <v>10.2.12</v>
      </c>
      <c r="B77" s="128" t="str">
        <f>ORÇAMENTO!B80</f>
        <v>Registro de pressao c/ canopla - 3/4"</v>
      </c>
      <c r="C77" s="123" t="str">
        <f>ORÇAMENTO!D80</f>
        <v>und</v>
      </c>
      <c r="D77" s="123">
        <f>ORÇAMENTO!E80</f>
        <v>1</v>
      </c>
      <c r="E77" s="103" t="s">
        <v>87</v>
      </c>
    </row>
    <row r="78" spans="1:5" ht="60" customHeight="1">
      <c r="A78" s="93" t="str">
        <f>ORÇAMENTO!A81</f>
        <v>10.2.13</v>
      </c>
      <c r="B78" s="128" t="str">
        <f>ORÇAMENTO!B81</f>
        <v>REGISTRO DE ESFERA, PVC, SOLDÁVEL, DN 32 MM, INSTALADO EM RESERVAÇÃO DE ÁGUA DE EDIFICAÇÃO QUE POSSUA RESERVATÓRIO DE FIBRA/FIBROCIMENTO FORNECIMENTO E INSTALAÇÃO. AF_06/2016</v>
      </c>
      <c r="C78" s="123" t="str">
        <f>ORÇAMENTO!D81</f>
        <v>und</v>
      </c>
      <c r="D78" s="123">
        <f>ORÇAMENTO!E81</f>
        <v>1</v>
      </c>
      <c r="E78" s="103" t="s">
        <v>87</v>
      </c>
    </row>
    <row r="79" spans="1:5" ht="64.5" customHeight="1">
      <c r="A79" s="93" t="str">
        <f>ORÇAMENTO!A82</f>
        <v>10.2.14</v>
      </c>
      <c r="B79" s="128" t="str">
        <f>ORÇAMENTO!B82</f>
        <v>REGISTRO DE ESFERA, PVC, SOLDÁVEL, DN 50 MM, INSTALADO EM RESERVAÇÃO DE ÁGUA DE EDIFICAÇÃO QUE POSSUA RESERVATÓRIO DE FIBRA/FIBROCIMENTO FORNECIMENTO E INSTALAÇÃO. AF_06/2016</v>
      </c>
      <c r="C79" s="123" t="str">
        <f>ORÇAMENTO!D82</f>
        <v>und</v>
      </c>
      <c r="D79" s="123">
        <f>ORÇAMENTO!E82</f>
        <v>1</v>
      </c>
      <c r="E79" s="103" t="s">
        <v>87</v>
      </c>
    </row>
    <row r="80" spans="1:5" ht="20.25" customHeight="1">
      <c r="A80" s="93" t="str">
        <f>ORÇAMENTO!A83</f>
        <v>10.2.15</v>
      </c>
      <c r="B80" s="128" t="str">
        <f>ORÇAMENTO!B83</f>
        <v>Tê em PVC - JS - 25mm-LH</v>
      </c>
      <c r="C80" s="123" t="str">
        <f>ORÇAMENTO!D83</f>
        <v>und</v>
      </c>
      <c r="D80" s="123">
        <f>ORÇAMENTO!E83</f>
        <v>3</v>
      </c>
      <c r="E80" s="103" t="s">
        <v>330</v>
      </c>
    </row>
    <row r="81" spans="1:5" ht="21.75" customHeight="1">
      <c r="A81" s="93" t="str">
        <f>ORÇAMENTO!A84</f>
        <v>10.2.16</v>
      </c>
      <c r="B81" s="128" t="str">
        <f>ORÇAMENTO!B84</f>
        <v>Tê em PVC - JS - 32mm-LH</v>
      </c>
      <c r="C81" s="123" t="str">
        <f>ORÇAMENTO!D84</f>
        <v>und</v>
      </c>
      <c r="D81" s="123">
        <f>ORÇAMENTO!E84</f>
        <v>4</v>
      </c>
      <c r="E81" s="103" t="s">
        <v>328</v>
      </c>
    </row>
    <row r="82" spans="1:5" ht="22.5" customHeight="1">
      <c r="A82" s="93" t="str">
        <f>ORÇAMENTO!A85</f>
        <v>10.2.17</v>
      </c>
      <c r="B82" s="128" t="str">
        <f>ORÇAMENTO!B85</f>
        <v>Tubo em PVC - JS - 20mm (c/ rasgo na alvenaria)-LH</v>
      </c>
      <c r="C82" s="123" t="str">
        <f>ORÇAMENTO!D85</f>
        <v>m</v>
      </c>
      <c r="D82" s="123">
        <f>ORÇAMENTO!E85</f>
        <v>6</v>
      </c>
      <c r="E82" s="103" t="s">
        <v>327</v>
      </c>
    </row>
    <row r="83" spans="1:5" ht="21" customHeight="1">
      <c r="A83" s="93" t="str">
        <f>ORÇAMENTO!A86</f>
        <v>10.2.18</v>
      </c>
      <c r="B83" s="128" t="str">
        <f>ORÇAMENTO!B86</f>
        <v>Tubo em PVC - JS - 25mm (c/ rasgo na alvenaria)-LH</v>
      </c>
      <c r="C83" s="123" t="str">
        <f>ORÇAMENTO!D86</f>
        <v>m</v>
      </c>
      <c r="D83" s="123">
        <f>ORÇAMENTO!E86</f>
        <v>18</v>
      </c>
      <c r="E83" s="103" t="s">
        <v>331</v>
      </c>
    </row>
    <row r="84" spans="1:5" ht="21.75" customHeight="1">
      <c r="A84" s="93" t="str">
        <f>ORÇAMENTO!A87</f>
        <v>10.2.19</v>
      </c>
      <c r="B84" s="128" t="str">
        <f>ORÇAMENTO!B87</f>
        <v>Tubo em PVC - JS - 32mm (c/ rasgo na alvenaria)-LH</v>
      </c>
      <c r="C84" s="123" t="str">
        <f>ORÇAMENTO!D87</f>
        <v>m</v>
      </c>
      <c r="D84" s="123">
        <f>ORÇAMENTO!E87</f>
        <v>15</v>
      </c>
      <c r="E84" s="103" t="s">
        <v>332</v>
      </c>
    </row>
    <row r="85" spans="1:5" ht="21" customHeight="1">
      <c r="A85" s="93" t="str">
        <f>ORÇAMENTO!A88</f>
        <v>10.2.20</v>
      </c>
      <c r="B85" s="128" t="str">
        <f>ORÇAMENTO!B88</f>
        <v>Tubo em PVC - JS - 50mm (c/ rasgo na alvenaria)-LH</v>
      </c>
      <c r="C85" s="123" t="str">
        <f>ORÇAMENTO!D88</f>
        <v>m</v>
      </c>
      <c r="D85" s="123">
        <f>ORÇAMENTO!E88</f>
        <v>6</v>
      </c>
      <c r="E85" s="101" t="s">
        <v>327</v>
      </c>
    </row>
    <row r="86" spans="1:5" ht="23.25" customHeight="1">
      <c r="A86" s="93" t="str">
        <f>ORÇAMENTO!A89</f>
        <v>10.2.21</v>
      </c>
      <c r="B86" s="128" t="str">
        <f>ORÇAMENTO!B89</f>
        <v>Reservatório em polietileno de 500 L</v>
      </c>
      <c r="C86" s="123" t="str">
        <f>ORÇAMENTO!D89</f>
        <v>und</v>
      </c>
      <c r="D86" s="123">
        <f>ORÇAMENTO!E89</f>
        <v>1</v>
      </c>
      <c r="E86" s="102" t="s">
        <v>87</v>
      </c>
    </row>
    <row r="87" spans="1:5" ht="18" customHeight="1">
      <c r="A87" s="95" t="str">
        <f>ORÇAMENTO!A90</f>
        <v>10.3</v>
      </c>
      <c r="B87" s="96" t="str">
        <f>ORÇAMENTO!B90</f>
        <v>LOUÇAS E METAIS</v>
      </c>
      <c r="C87" s="123"/>
      <c r="D87" s="123"/>
      <c r="E87" s="103"/>
    </row>
    <row r="88" spans="1:5" ht="20.25" customHeight="1">
      <c r="A88" s="93" t="str">
        <f>ORÇAMENTO!A91</f>
        <v>10.3.1</v>
      </c>
      <c r="B88" s="128" t="str">
        <f>ORÇAMENTO!B91</f>
        <v>Bacia sifonada c/cx. descarga acoplada c/ assento</v>
      </c>
      <c r="C88" s="123" t="str">
        <f>ORÇAMENTO!D91</f>
        <v>und</v>
      </c>
      <c r="D88" s="123">
        <f>ORÇAMENTO!E91</f>
        <v>1</v>
      </c>
      <c r="E88" s="103" t="s">
        <v>87</v>
      </c>
    </row>
    <row r="89" spans="1:5" ht="20.25" customHeight="1">
      <c r="A89" s="93" t="str">
        <f>ORÇAMENTO!A92</f>
        <v>10.3.2</v>
      </c>
      <c r="B89" s="128" t="str">
        <f>ORÇAMENTO!B92</f>
        <v>Chuveiro em PVC</v>
      </c>
      <c r="C89" s="123" t="str">
        <f>ORÇAMENTO!D92</f>
        <v>und</v>
      </c>
      <c r="D89" s="123">
        <f>ORÇAMENTO!E92</f>
        <v>1</v>
      </c>
      <c r="E89" s="103" t="s">
        <v>87</v>
      </c>
    </row>
    <row r="90" spans="1:5" ht="21.75" customHeight="1">
      <c r="A90" s="93" t="str">
        <f>ORÇAMENTO!A93</f>
        <v>10.3.3</v>
      </c>
      <c r="B90" s="128" t="str">
        <f>ORÇAMENTO!B93</f>
        <v>Lavatorio de louça s/col.c/torn.,sifao e valv.</v>
      </c>
      <c r="C90" s="123" t="str">
        <f>ORÇAMENTO!D93</f>
        <v>und</v>
      </c>
      <c r="D90" s="123">
        <f>ORÇAMENTO!E93</f>
        <v>3</v>
      </c>
      <c r="E90" s="101" t="s">
        <v>86</v>
      </c>
    </row>
    <row r="91" spans="1:5" ht="21.75" customHeight="1">
      <c r="A91" s="93" t="str">
        <f>ORÇAMENTO!A94</f>
        <v>10.3.4</v>
      </c>
      <c r="B91" s="128" t="str">
        <f>ORÇAMENTO!B94</f>
        <v>Pia 01 cuba em aço inox c/torn.,sifao e valv.(1,50m)</v>
      </c>
      <c r="C91" s="123" t="str">
        <f>ORÇAMENTO!D94</f>
        <v>und</v>
      </c>
      <c r="D91" s="123">
        <f>ORÇAMENTO!E94</f>
        <v>1</v>
      </c>
      <c r="E91" s="102" t="s">
        <v>87</v>
      </c>
    </row>
    <row r="92" spans="1:5">
      <c r="A92" s="95">
        <f>ORÇAMENTO!A95</f>
        <v>11</v>
      </c>
      <c r="B92" s="96" t="str">
        <f>ORÇAMENTO!B95</f>
        <v>ELÉTRICA</v>
      </c>
      <c r="C92" s="123"/>
      <c r="D92" s="123"/>
      <c r="E92" s="99"/>
    </row>
    <row r="93" spans="1:5" ht="22.5" customHeight="1">
      <c r="A93" s="93" t="str">
        <f>ORÇAMENTO!A96</f>
        <v>11.1</v>
      </c>
      <c r="B93" s="128" t="str">
        <f>ORÇAMENTO!B96</f>
        <v>Eletroduto PVC de 1 1/4"</v>
      </c>
      <c r="C93" s="123" t="str">
        <f>ORÇAMENTO!D96</f>
        <v>M</v>
      </c>
      <c r="D93" s="123">
        <f>ORÇAMENTO!E96</f>
        <v>3</v>
      </c>
      <c r="E93" s="99" t="s">
        <v>392</v>
      </c>
    </row>
    <row r="94" spans="1:5" ht="23.25" customHeight="1">
      <c r="A94" s="93" t="str">
        <f>ORÇAMENTO!A97</f>
        <v>11.2</v>
      </c>
      <c r="B94" s="128" t="str">
        <f>ORÇAMENTO!B97</f>
        <v>Eletroduto PVC de 1"</v>
      </c>
      <c r="C94" s="123" t="str">
        <f>ORÇAMENTO!D97</f>
        <v>M</v>
      </c>
      <c r="D94" s="123">
        <f>ORÇAMENTO!E97</f>
        <v>122.67</v>
      </c>
      <c r="E94" s="99" t="s">
        <v>393</v>
      </c>
    </row>
    <row r="95" spans="1:5" ht="21" customHeight="1">
      <c r="A95" s="93" t="str">
        <f>ORÇAMENTO!A98</f>
        <v>11.3</v>
      </c>
      <c r="B95" s="128" t="str">
        <f>ORÇAMENTO!B98</f>
        <v>Curva 90° p/ elet. PVC 1 1/4" (IE)</v>
      </c>
      <c r="C95" s="123" t="str">
        <f>ORÇAMENTO!D98</f>
        <v>UND</v>
      </c>
      <c r="D95" s="123">
        <f>ORÇAMENTO!E98</f>
        <v>1</v>
      </c>
      <c r="E95" s="99" t="s">
        <v>87</v>
      </c>
    </row>
    <row r="96" spans="1:5" ht="52.5" customHeight="1">
      <c r="A96" s="93" t="str">
        <f>ORÇAMENTO!A99</f>
        <v>11.4</v>
      </c>
      <c r="B96" s="128" t="str">
        <f>ORÇAMENTO!B99</f>
        <v>CABO DE COBRE FLEXÍVEL ISOLADO, 1,5 MM², ANTI-CHAMA 450/750 V, PARA CIRCUITOS TERMINAIS - FORNECIMENTO E INSTALAÇÃO. AF_12/2015</v>
      </c>
      <c r="C96" s="123" t="str">
        <f>ORÇAMENTO!D99</f>
        <v>M</v>
      </c>
      <c r="D96" s="123">
        <f>ORÇAMENTO!E99</f>
        <v>171.36</v>
      </c>
      <c r="E96" s="99" t="s">
        <v>394</v>
      </c>
    </row>
    <row r="97" spans="1:5" ht="46.5" customHeight="1">
      <c r="A97" s="93" t="str">
        <f>ORÇAMENTO!A100</f>
        <v>11.5</v>
      </c>
      <c r="B97" s="128" t="str">
        <f>ORÇAMENTO!B100</f>
        <v>CABO DE COBRE FLEXÍVEL ISOLADO, 2,5 MM², ANTI-CHAMA 450/750 V, PARA CIRCUITOS TERMINAIS - FORNECIMENTO E INSTALAÇÃO. AF_12/2015</v>
      </c>
      <c r="C97" s="123" t="str">
        <f>ORÇAMENTO!D100</f>
        <v>M</v>
      </c>
      <c r="D97" s="123">
        <f>ORÇAMENTO!E100</f>
        <v>148.19999999999999</v>
      </c>
      <c r="E97" s="99" t="s">
        <v>395</v>
      </c>
    </row>
    <row r="98" spans="1:5" ht="45" customHeight="1">
      <c r="A98" s="93" t="str">
        <f>ORÇAMENTO!A101</f>
        <v>11.6</v>
      </c>
      <c r="B98" s="128" t="str">
        <f>ORÇAMENTO!B101</f>
        <v>CABO DE COBRE FLEXÍVEL ISOLADO, 4 MM², ANTI-CHAMA 450/750 V, PARA CIRCUITOS TERMINAIS - FORNECIMENTO E INSTALAÇÃO. AF_12/2015</v>
      </c>
      <c r="C98" s="123" t="str">
        <f>ORÇAMENTO!D101</f>
        <v>M</v>
      </c>
      <c r="D98" s="123">
        <f>ORÇAMENTO!E101</f>
        <v>104.69</v>
      </c>
      <c r="E98" s="99" t="s">
        <v>396</v>
      </c>
    </row>
    <row r="99" spans="1:5" ht="43.5" customHeight="1">
      <c r="A99" s="93" t="str">
        <f>ORÇAMENTO!A102</f>
        <v>11.7</v>
      </c>
      <c r="B99" s="128" t="str">
        <f>ORÇAMENTO!B102</f>
        <v>CABO DE COBRE FLEXÍVEL ISOLADO, 10 MM², ANTI-CHAMA 450/750 V, PARA CIRCUITOS TERMINAIS - FORNECIMENTO E INSTALAÇÃO. AF_12/2015</v>
      </c>
      <c r="C99" s="123" t="str">
        <f>ORÇAMENTO!D102</f>
        <v>M</v>
      </c>
      <c r="D99" s="123">
        <f>ORÇAMENTO!E102</f>
        <v>7.19</v>
      </c>
      <c r="E99" s="99" t="s">
        <v>397</v>
      </c>
    </row>
    <row r="100" spans="1:5" ht="39.75" customHeight="1">
      <c r="A100" s="93" t="str">
        <f>ORÇAMENTO!A103</f>
        <v>11.8</v>
      </c>
      <c r="B100" s="128" t="str">
        <f>ORÇAMENTO!B103</f>
        <v>DISJUNTOR TERMOMAGNETICO MONOPOLAR PADRAO NEMA (AMERICANO) 10 A 30A 240V, FORNECIMENTO E INSTALACAO</v>
      </c>
      <c r="C100" s="123" t="str">
        <f>ORÇAMENTO!D103</f>
        <v>UND</v>
      </c>
      <c r="D100" s="123">
        <f>ORÇAMENTO!E103</f>
        <v>5</v>
      </c>
      <c r="E100" s="99" t="s">
        <v>398</v>
      </c>
    </row>
    <row r="101" spans="1:5" ht="37.5" customHeight="1">
      <c r="A101" s="93" t="str">
        <f>ORÇAMENTO!A104</f>
        <v>11.9</v>
      </c>
      <c r="B101" s="128" t="str">
        <f>ORÇAMENTO!B104</f>
        <v>DISJUNTOR TERMOMAGNETICO BIPOLAR PADRAO NEMA (AMERICANO) 10 A 50A 240V, FORNECIMENTO E INSTALACAO</v>
      </c>
      <c r="C101" s="123" t="str">
        <f>ORÇAMENTO!D104</f>
        <v>UND</v>
      </c>
      <c r="D101" s="123">
        <f>ORÇAMENTO!E104</f>
        <v>5</v>
      </c>
      <c r="E101" s="99" t="s">
        <v>398</v>
      </c>
    </row>
    <row r="102" spans="1:5" ht="20.25" customHeight="1">
      <c r="A102" s="93" t="str">
        <f>ORÇAMENTO!A105</f>
        <v>11.10</v>
      </c>
      <c r="B102" s="128" t="str">
        <f>ORÇAMENTO!B105</f>
        <v>Interruptor diferencial residual 20A/30mA-2P</v>
      </c>
      <c r="C102" s="123" t="str">
        <f>ORÇAMENTO!D105</f>
        <v>UND</v>
      </c>
      <c r="D102" s="123">
        <f>ORÇAMENTO!E105</f>
        <v>5</v>
      </c>
      <c r="E102" s="99" t="s">
        <v>398</v>
      </c>
    </row>
    <row r="103" spans="1:5" ht="21.75" customHeight="1">
      <c r="A103" s="93" t="str">
        <f>ORÇAMENTO!A106</f>
        <v>11.11</v>
      </c>
      <c r="B103" s="128" t="str">
        <f>ORÇAMENTO!B106</f>
        <v>Tomada 2P+T 10A (s/fiaçao)</v>
      </c>
      <c r="C103" s="123" t="str">
        <f>ORÇAMENTO!D106</f>
        <v>UND</v>
      </c>
      <c r="D103" s="123">
        <f>ORÇAMENTO!E106</f>
        <v>8</v>
      </c>
      <c r="E103" s="99" t="s">
        <v>399</v>
      </c>
    </row>
    <row r="104" spans="1:5" ht="21.75" customHeight="1">
      <c r="A104" s="93" t="str">
        <f>ORÇAMENTO!A107</f>
        <v>11.12</v>
      </c>
      <c r="B104" s="128" t="str">
        <f>ORÇAMENTO!B107</f>
        <v>Tomada 2P+T 20A (s/fiaçao)</v>
      </c>
      <c r="C104" s="123" t="str">
        <f>ORÇAMENTO!D107</f>
        <v>UND</v>
      </c>
      <c r="D104" s="123">
        <f>ORÇAMENTO!E107</f>
        <v>3</v>
      </c>
      <c r="E104" s="99" t="s">
        <v>330</v>
      </c>
    </row>
    <row r="105" spans="1:5">
      <c r="A105" s="93" t="str">
        <f>ORÇAMENTO!A108</f>
        <v>11.13</v>
      </c>
      <c r="B105" s="128" t="str">
        <f>ORÇAMENTO!B108</f>
        <v>Tomadas 2 (2P+T) 10A (s/fiação)</v>
      </c>
      <c r="C105" s="123" t="str">
        <f>ORÇAMENTO!D108</f>
        <v>UND</v>
      </c>
      <c r="D105" s="123">
        <f>ORÇAMENTO!E108</f>
        <v>6</v>
      </c>
      <c r="E105" s="99"/>
    </row>
    <row r="106" spans="1:5" ht="20.25" customHeight="1">
      <c r="A106" s="93" t="str">
        <f>ORÇAMENTO!A109</f>
        <v>11.14</v>
      </c>
      <c r="B106" s="128" t="str">
        <f>ORÇAMENTO!B109</f>
        <v>Conjunto Airstop de embutir completo</v>
      </c>
      <c r="C106" s="123" t="str">
        <f>ORÇAMENTO!D109</f>
        <v>UND</v>
      </c>
      <c r="D106" s="123">
        <f>ORÇAMENTO!E109</f>
        <v>4</v>
      </c>
      <c r="E106" s="99" t="s">
        <v>328</v>
      </c>
    </row>
    <row r="107" spans="1:5" ht="23.25" customHeight="1">
      <c r="A107" s="93" t="str">
        <f>ORÇAMENTO!A110</f>
        <v>11.15</v>
      </c>
      <c r="B107" s="128" t="str">
        <f>ORÇAMENTO!B110</f>
        <v>Interruptor 1 tecla+tomada (s/fiaçao)</v>
      </c>
      <c r="C107" s="123" t="str">
        <f>ORÇAMENTO!D110</f>
        <v>UND</v>
      </c>
      <c r="D107" s="123">
        <f>ORÇAMENTO!E110</f>
        <v>2</v>
      </c>
      <c r="E107" s="99" t="s">
        <v>86</v>
      </c>
    </row>
    <row r="108" spans="1:5" ht="25.5" customHeight="1">
      <c r="A108" s="93" t="str">
        <f>ORÇAMENTO!A111</f>
        <v>11.16</v>
      </c>
      <c r="B108" s="128" t="str">
        <f>ORÇAMENTO!B111</f>
        <v>Interruptor 1 tecla simples (s/fiaçao)</v>
      </c>
      <c r="C108" s="123" t="str">
        <f>ORÇAMENTO!D111</f>
        <v>UND</v>
      </c>
      <c r="D108" s="123">
        <f>ORÇAMENTO!E111</f>
        <v>6</v>
      </c>
      <c r="E108" s="99" t="s">
        <v>327</v>
      </c>
    </row>
    <row r="109" spans="1:5" ht="24" customHeight="1">
      <c r="A109" s="93" t="str">
        <f>ORÇAMENTO!A112</f>
        <v>11.17</v>
      </c>
      <c r="B109" s="128" t="str">
        <f>ORÇAMENTO!B112</f>
        <v>Interruptor 3 teclas simples (s/fiaçao)</v>
      </c>
      <c r="C109" s="123" t="str">
        <f>ORÇAMENTO!D112</f>
        <v>UND</v>
      </c>
      <c r="D109" s="123">
        <f>ORÇAMENTO!E112</f>
        <v>1</v>
      </c>
      <c r="E109" s="99" t="s">
        <v>87</v>
      </c>
    </row>
    <row r="110" spans="1:5">
      <c r="A110" s="93" t="str">
        <f>ORÇAMENTO!A113</f>
        <v>11.18</v>
      </c>
      <c r="B110" s="128" t="str">
        <f>ORÇAMENTO!B113</f>
        <v>Luminaria c/ 1 lamp. fluorescente 15W (sem fiaçao)</v>
      </c>
      <c r="C110" s="123" t="str">
        <f>ORÇAMENTO!D113</f>
        <v>UND</v>
      </c>
      <c r="D110" s="123">
        <f>ORÇAMENTO!E113</f>
        <v>2</v>
      </c>
      <c r="E110" s="99" t="s">
        <v>86</v>
      </c>
    </row>
    <row r="111" spans="1:5">
      <c r="A111" s="93" t="str">
        <f>ORÇAMENTO!A114</f>
        <v>11.19</v>
      </c>
      <c r="B111" s="128" t="str">
        <f>ORÇAMENTO!B114</f>
        <v>Luminaria c/ 1 lamp. fluorescente 25W (sem fiaçao)</v>
      </c>
      <c r="C111" s="123" t="str">
        <f>ORÇAMENTO!D114</f>
        <v>UND</v>
      </c>
      <c r="D111" s="123">
        <f>ORÇAMENTO!E114</f>
        <v>7</v>
      </c>
      <c r="E111" s="99" t="s">
        <v>329</v>
      </c>
    </row>
    <row r="112" spans="1:5" ht="21.75" customHeight="1">
      <c r="A112" s="93" t="str">
        <f>ORÇAMENTO!A115</f>
        <v>11.20</v>
      </c>
      <c r="B112" s="128" t="str">
        <f>ORÇAMENTO!B115</f>
        <v>Luminária tipo arandela p/ lâmp fluorescente</v>
      </c>
      <c r="C112" s="123" t="str">
        <f>ORÇAMENTO!D115</f>
        <v>UND</v>
      </c>
      <c r="D112" s="123">
        <f>ORÇAMENTO!E115</f>
        <v>2</v>
      </c>
      <c r="E112" s="99" t="s">
        <v>86</v>
      </c>
    </row>
    <row r="113" spans="1:5" ht="26.25" customHeight="1">
      <c r="A113" s="93" t="str">
        <f>ORÇAMENTO!A116</f>
        <v>11.21</v>
      </c>
      <c r="B113" s="128" t="str">
        <f>ORÇAMENTO!B116</f>
        <v>Lâmpada fluorescente com reator acoplado (PLL)25W -127V/220V</v>
      </c>
      <c r="C113" s="123" t="str">
        <f>ORÇAMENTO!D116</f>
        <v>UND</v>
      </c>
      <c r="D113" s="123">
        <f>ORÇAMENTO!E116</f>
        <v>2</v>
      </c>
      <c r="E113" s="99" t="s">
        <v>86</v>
      </c>
    </row>
    <row r="114" spans="1:5" ht="19.5" customHeight="1">
      <c r="A114" s="93" t="str">
        <f>ORÇAMENTO!A117</f>
        <v>11.22</v>
      </c>
      <c r="B114" s="128" t="str">
        <f>ORÇAMENTO!B117</f>
        <v>Caixa plástica octogonal</v>
      </c>
      <c r="C114" s="123" t="str">
        <f>ORÇAMENTO!D117</f>
        <v>UND</v>
      </c>
      <c r="D114" s="123">
        <f>ORÇAMENTO!E117</f>
        <v>11</v>
      </c>
      <c r="E114" s="99" t="s">
        <v>406</v>
      </c>
    </row>
    <row r="115" spans="1:5" ht="20.25" customHeight="1">
      <c r="A115" s="93" t="str">
        <f>ORÇAMENTO!A118</f>
        <v>11.23</v>
      </c>
      <c r="B115" s="128" t="str">
        <f>ORÇAMENTO!B118</f>
        <v>Caixa plástica 4"x2"</v>
      </c>
      <c r="C115" s="123" t="str">
        <f>ORÇAMENTO!D118</f>
        <v>UND</v>
      </c>
      <c r="D115" s="123">
        <f>ORÇAMENTO!E118</f>
        <v>31</v>
      </c>
      <c r="E115" s="99" t="s">
        <v>407</v>
      </c>
    </row>
    <row r="116" spans="1:5" ht="18" customHeight="1">
      <c r="A116" s="93" t="str">
        <f>ORÇAMENTO!A119</f>
        <v>11.24</v>
      </c>
      <c r="B116" s="128" t="str">
        <f>ORÇAMENTO!B119</f>
        <v>Centro de distribuiçao p/ 12 disjuntores (c/ barramento)</v>
      </c>
      <c r="C116" s="123" t="str">
        <f>ORÇAMENTO!D119</f>
        <v>UND</v>
      </c>
      <c r="D116" s="123">
        <f>ORÇAMENTO!E119</f>
        <v>1</v>
      </c>
      <c r="E116" s="99" t="s">
        <v>87</v>
      </c>
    </row>
    <row r="117" spans="1:5">
      <c r="D117" s="97"/>
    </row>
  </sheetData>
  <mergeCells count="10">
    <mergeCell ref="C18:E18"/>
    <mergeCell ref="C19:E19"/>
    <mergeCell ref="A1:E5"/>
    <mergeCell ref="C11:E11"/>
    <mergeCell ref="C15:E15"/>
    <mergeCell ref="A9:E9"/>
    <mergeCell ref="A7:D7"/>
    <mergeCell ref="A6:D6"/>
    <mergeCell ref="A8:D8"/>
    <mergeCell ref="E7:E8"/>
  </mergeCells>
  <pageMargins left="0.31496062992125984" right="0.31496062992125984" top="0.39370078740157483" bottom="0.39370078740157483" header="0.31496062992125984" footer="0.31496062992125984"/>
  <pageSetup paperSize="9" scale="80" orientation="portrait" r:id="rId1"/>
  <rowBreaks count="3" manualBreakCount="3">
    <brk id="37" max="4" man="1"/>
    <brk id="62" max="4" man="1"/>
    <brk id="9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="80" zoomScaleNormal="90" zoomScaleSheetLayoutView="80" workbookViewId="0">
      <selection activeCell="A10" sqref="A10:G10"/>
    </sheetView>
  </sheetViews>
  <sheetFormatPr defaultRowHeight="15"/>
  <cols>
    <col min="1" max="1" width="14.42578125" customWidth="1"/>
    <col min="2" max="2" width="38.5703125" customWidth="1"/>
    <col min="3" max="3" width="20.42578125" customWidth="1"/>
    <col min="4" max="4" width="14" customWidth="1"/>
    <col min="5" max="7" width="17.5703125" customWidth="1"/>
  </cols>
  <sheetData>
    <row r="1" spans="1:9">
      <c r="A1" s="215"/>
      <c r="B1" s="215"/>
      <c r="C1" s="215"/>
      <c r="D1" s="215"/>
      <c r="E1" s="215"/>
      <c r="F1" s="215"/>
      <c r="G1" s="215"/>
      <c r="H1" s="3"/>
      <c r="I1" s="3"/>
    </row>
    <row r="2" spans="1:9">
      <c r="A2" s="215"/>
      <c r="B2" s="215"/>
      <c r="C2" s="215"/>
      <c r="D2" s="215"/>
      <c r="E2" s="215"/>
      <c r="F2" s="215"/>
      <c r="G2" s="215"/>
      <c r="H2" s="3"/>
      <c r="I2" s="3"/>
    </row>
    <row r="3" spans="1:9">
      <c r="A3" s="215"/>
      <c r="B3" s="215"/>
      <c r="C3" s="215"/>
      <c r="D3" s="215"/>
      <c r="E3" s="215"/>
      <c r="F3" s="215"/>
      <c r="G3" s="215"/>
      <c r="H3" s="3"/>
      <c r="I3" s="3"/>
    </row>
    <row r="4" spans="1:9" ht="15" customHeight="1">
      <c r="A4" s="215"/>
      <c r="B4" s="215"/>
      <c r="C4" s="215"/>
      <c r="D4" s="215"/>
      <c r="E4" s="215"/>
      <c r="F4" s="215"/>
      <c r="G4" s="215"/>
      <c r="H4" s="3"/>
      <c r="I4" s="3"/>
    </row>
    <row r="5" spans="1:9" ht="21" customHeight="1">
      <c r="A5" s="215"/>
      <c r="B5" s="215"/>
      <c r="C5" s="215"/>
      <c r="D5" s="215"/>
      <c r="E5" s="215"/>
      <c r="F5" s="215"/>
      <c r="G5" s="215"/>
      <c r="H5" s="3"/>
      <c r="I5" s="3"/>
    </row>
    <row r="6" spans="1:9" ht="15.75" thickBot="1">
      <c r="A6" s="216"/>
      <c r="B6" s="216"/>
      <c r="C6" s="216"/>
      <c r="D6" s="216"/>
      <c r="E6" s="216"/>
      <c r="F6" s="216"/>
      <c r="G6" s="216"/>
      <c r="H6" s="4"/>
      <c r="I6" s="4"/>
    </row>
    <row r="7" spans="1:9" ht="29.25" customHeight="1" thickBot="1">
      <c r="A7" s="284" t="s">
        <v>0</v>
      </c>
      <c r="B7" s="285"/>
      <c r="C7" s="285"/>
      <c r="D7" s="286" t="s">
        <v>410</v>
      </c>
      <c r="E7" s="285"/>
      <c r="F7" s="285"/>
      <c r="G7" s="287"/>
      <c r="H7" s="37"/>
      <c r="I7" s="37"/>
    </row>
    <row r="8" spans="1:9" ht="31.5" customHeight="1" thickTop="1" thickBot="1">
      <c r="A8" s="281" t="str">
        <f>CÁLCULO!A7</f>
        <v>OBRA: CENTRO DE REFERÊNCIA EM SAÚDE</v>
      </c>
      <c r="B8" s="282"/>
      <c r="C8" s="283"/>
      <c r="D8" s="291" t="s">
        <v>84</v>
      </c>
      <c r="E8" s="292"/>
      <c r="F8" s="292"/>
      <c r="G8" s="293"/>
      <c r="H8" s="36"/>
      <c r="I8" s="36"/>
    </row>
    <row r="9" spans="1:9" ht="27.75" customHeight="1" thickTop="1" thickBot="1">
      <c r="A9" s="281" t="str">
        <f>ORÇAMENTO!A9</f>
        <v>LOCAL DA OBRA: COMUNIDADE NOVA UNIÃO ITAITUBA-PARÁ</v>
      </c>
      <c r="B9" s="282"/>
      <c r="C9" s="282"/>
      <c r="D9" s="288">
        <f>ORÇAMENTO!H120</f>
        <v>102886.97999999998</v>
      </c>
      <c r="E9" s="289"/>
      <c r="F9" s="289"/>
      <c r="G9" s="290"/>
      <c r="H9" s="36"/>
      <c r="I9" s="36"/>
    </row>
    <row r="10" spans="1:9" ht="15.75" thickTop="1">
      <c r="A10" s="279"/>
      <c r="B10" s="250"/>
      <c r="C10" s="250"/>
      <c r="D10" s="250"/>
      <c r="E10" s="250"/>
      <c r="F10" s="250"/>
      <c r="G10" s="280"/>
    </row>
    <row r="11" spans="1:9">
      <c r="A11" s="261" t="s">
        <v>56</v>
      </c>
      <c r="B11" s="262"/>
      <c r="C11" s="262"/>
      <c r="D11" s="262"/>
      <c r="E11" s="262"/>
      <c r="F11" s="262"/>
      <c r="G11" s="263"/>
    </row>
    <row r="12" spans="1:9">
      <c r="A12" s="261"/>
      <c r="B12" s="262"/>
      <c r="C12" s="262"/>
      <c r="D12" s="262"/>
      <c r="E12" s="262"/>
      <c r="F12" s="262"/>
      <c r="G12" s="263"/>
    </row>
    <row r="13" spans="1:9" ht="15.75">
      <c r="A13" s="264" t="s">
        <v>1</v>
      </c>
      <c r="B13" s="260" t="s">
        <v>2</v>
      </c>
      <c r="C13" s="260" t="s">
        <v>43</v>
      </c>
      <c r="D13" s="267" t="s">
        <v>50</v>
      </c>
      <c r="E13" s="132" t="s">
        <v>51</v>
      </c>
      <c r="F13" s="132" t="s">
        <v>51</v>
      </c>
      <c r="G13" s="105" t="s">
        <v>51</v>
      </c>
    </row>
    <row r="14" spans="1:9" ht="15.75">
      <c r="A14" s="264"/>
      <c r="B14" s="260"/>
      <c r="C14" s="260"/>
      <c r="D14" s="267"/>
      <c r="E14" s="62">
        <v>30</v>
      </c>
      <c r="F14" s="62">
        <v>60</v>
      </c>
      <c r="G14" s="106">
        <v>90</v>
      </c>
    </row>
    <row r="15" spans="1:9" ht="15.75" thickBot="1">
      <c r="A15" s="258" t="s">
        <v>5</v>
      </c>
      <c r="B15" s="265" t="str">
        <f>ORÇAMENTO!B14</f>
        <v>SERVIÇOS PRELIMINARES</v>
      </c>
      <c r="C15" s="266">
        <f>ORÇAMENTO!H14</f>
        <v>1752.9499999999998</v>
      </c>
      <c r="D15" s="253">
        <f>ROUND(C15/$C$37,11)</f>
        <v>1.7037627109999998E-2</v>
      </c>
      <c r="E15" s="70">
        <v>1</v>
      </c>
      <c r="F15" s="60"/>
      <c r="G15" s="107"/>
    </row>
    <row r="16" spans="1:9">
      <c r="A16" s="259"/>
      <c r="B16" s="265"/>
      <c r="C16" s="266"/>
      <c r="D16" s="253"/>
      <c r="E16" s="69">
        <f>E15*$C$15</f>
        <v>1752.9499999999998</v>
      </c>
      <c r="F16" s="61"/>
      <c r="G16" s="108"/>
    </row>
    <row r="17" spans="1:7" ht="15.75" thickBot="1">
      <c r="A17" s="258" t="s">
        <v>8</v>
      </c>
      <c r="B17" s="265" t="str">
        <f>ORÇAMENTO!B18</f>
        <v>MOVIMENTO DE TERRA</v>
      </c>
      <c r="C17" s="266">
        <f>ORÇAMENTO!H18</f>
        <v>1107.42</v>
      </c>
      <c r="D17" s="253">
        <f>ROUND(C17/$C$37,11)</f>
        <v>1.0763461029999999E-2</v>
      </c>
      <c r="E17" s="89">
        <v>1</v>
      </c>
      <c r="F17" s="89"/>
      <c r="G17" s="109"/>
    </row>
    <row r="18" spans="1:7">
      <c r="A18" s="259"/>
      <c r="B18" s="265"/>
      <c r="C18" s="266"/>
      <c r="D18" s="253"/>
      <c r="E18" s="104">
        <f>E17*$C$17</f>
        <v>1107.42</v>
      </c>
      <c r="F18" s="61"/>
      <c r="G18" s="61"/>
    </row>
    <row r="19" spans="1:7" ht="15.75" thickBot="1">
      <c r="A19" s="258" t="s">
        <v>11</v>
      </c>
      <c r="B19" s="265" t="str">
        <f>ORÇAMENTO!B21</f>
        <v>ESTRUTURAL</v>
      </c>
      <c r="C19" s="266">
        <f>ORÇAMENTO!H21</f>
        <v>9296.2199999999993</v>
      </c>
      <c r="D19" s="253">
        <f>ROUND(C19/$C$37,11)</f>
        <v>9.0353706559999997E-2</v>
      </c>
      <c r="E19" s="70">
        <v>1</v>
      </c>
      <c r="F19" s="60"/>
      <c r="G19" s="60"/>
    </row>
    <row r="20" spans="1:7">
      <c r="A20" s="259"/>
      <c r="B20" s="265"/>
      <c r="C20" s="266"/>
      <c r="D20" s="253"/>
      <c r="E20" s="69">
        <f>E19*$C$19</f>
        <v>9296.2199999999993</v>
      </c>
      <c r="F20" s="61"/>
      <c r="G20" s="61"/>
    </row>
    <row r="21" spans="1:7" ht="15.75" thickBot="1">
      <c r="A21" s="258" t="s">
        <v>13</v>
      </c>
      <c r="B21" s="256" t="str">
        <f>ORÇAMENTO!B28</f>
        <v>ALVENARIA</v>
      </c>
      <c r="C21" s="254">
        <f>ORÇAMENTO!H28</f>
        <v>29323.789999999997</v>
      </c>
      <c r="D21" s="253">
        <f>ROUND(C21/$C$37,11)</f>
        <v>0.28500972620999998</v>
      </c>
      <c r="E21" s="70">
        <v>1</v>
      </c>
      <c r="F21" s="61"/>
      <c r="G21" s="108"/>
    </row>
    <row r="22" spans="1:7">
      <c r="A22" s="259"/>
      <c r="B22" s="257"/>
      <c r="C22" s="255"/>
      <c r="D22" s="253"/>
      <c r="E22" s="69">
        <f>E21*$C$21</f>
        <v>29323.789999999997</v>
      </c>
      <c r="F22" s="61"/>
      <c r="G22" s="108"/>
    </row>
    <row r="23" spans="1:7" ht="15.75" thickBot="1">
      <c r="A23" s="258" t="s">
        <v>220</v>
      </c>
      <c r="B23" s="256" t="str">
        <f>ORÇAMENTO!B34</f>
        <v>PINTURA</v>
      </c>
      <c r="C23" s="254">
        <f>ORÇAMENTO!H34</f>
        <v>9325.5199999999986</v>
      </c>
      <c r="D23" s="253">
        <f>ROUND(C23/$C$37,11)</f>
        <v>9.0638485059999996E-2</v>
      </c>
      <c r="E23" s="61"/>
      <c r="F23" s="61"/>
      <c r="G23" s="110">
        <v>1</v>
      </c>
    </row>
    <row r="24" spans="1:7">
      <c r="A24" s="259"/>
      <c r="B24" s="257"/>
      <c r="C24" s="255"/>
      <c r="D24" s="253"/>
      <c r="E24" s="61"/>
      <c r="F24" s="61"/>
      <c r="G24" s="111">
        <f>G23*$C$23</f>
        <v>9325.5199999999986</v>
      </c>
    </row>
    <row r="25" spans="1:7" ht="15.75" thickBot="1">
      <c r="A25" s="258" t="s">
        <v>221</v>
      </c>
      <c r="B25" s="256" t="str">
        <f>ORÇAMENTO!B37</f>
        <v>COBERTURA</v>
      </c>
      <c r="C25" s="254">
        <f>ORÇAMENTO!H37</f>
        <v>12107.82</v>
      </c>
      <c r="D25" s="253">
        <f>ROUND(C25/$C$37,11)</f>
        <v>0.11768077942999999</v>
      </c>
      <c r="E25" s="70">
        <v>0.5</v>
      </c>
      <c r="F25" s="70">
        <v>0.5</v>
      </c>
      <c r="G25" s="108"/>
    </row>
    <row r="26" spans="1:7">
      <c r="A26" s="259"/>
      <c r="B26" s="257"/>
      <c r="C26" s="255"/>
      <c r="D26" s="253"/>
      <c r="E26" s="69">
        <f>E25*$C$25</f>
        <v>6053.91</v>
      </c>
      <c r="F26" s="69">
        <f>F25*$C$25</f>
        <v>6053.91</v>
      </c>
      <c r="G26" s="108"/>
    </row>
    <row r="27" spans="1:7" ht="15.75" thickBot="1">
      <c r="A27" s="258" t="s">
        <v>222</v>
      </c>
      <c r="B27" s="256" t="str">
        <f>ORÇAMENTO!B41</f>
        <v>PISO</v>
      </c>
      <c r="C27" s="254">
        <f>ORÇAMENTO!H41</f>
        <v>7572.41</v>
      </c>
      <c r="D27" s="253">
        <f>ROUND(C27/$C$37,11)</f>
        <v>7.3599302850000006E-2</v>
      </c>
      <c r="E27" s="61"/>
      <c r="F27" s="70">
        <v>1</v>
      </c>
      <c r="G27" s="108"/>
    </row>
    <row r="28" spans="1:7">
      <c r="A28" s="259"/>
      <c r="B28" s="257"/>
      <c r="C28" s="255"/>
      <c r="D28" s="253"/>
      <c r="E28" s="61"/>
      <c r="F28" s="69">
        <f>F27*$C$27</f>
        <v>7572.41</v>
      </c>
      <c r="G28" s="108"/>
    </row>
    <row r="29" spans="1:7" ht="15.75" thickBot="1">
      <c r="A29" s="258" t="s">
        <v>223</v>
      </c>
      <c r="B29" s="256" t="str">
        <f>ORÇAMENTO!B45</f>
        <v>FORRO</v>
      </c>
      <c r="C29" s="254">
        <f>ORÇAMENTO!H45</f>
        <v>4184.3600000000006</v>
      </c>
      <c r="D29" s="253">
        <f>ROUND(C29/$C$37,11)</f>
        <v>4.066948024E-2</v>
      </c>
      <c r="E29" s="61"/>
      <c r="F29" s="70">
        <v>1</v>
      </c>
      <c r="G29" s="108"/>
    </row>
    <row r="30" spans="1:7">
      <c r="A30" s="259"/>
      <c r="B30" s="257"/>
      <c r="C30" s="255"/>
      <c r="D30" s="253"/>
      <c r="E30" s="61"/>
      <c r="F30" s="69">
        <f>F29*$C$29</f>
        <v>4184.3600000000006</v>
      </c>
      <c r="G30" s="108"/>
    </row>
    <row r="31" spans="1:7" ht="15.75" thickBot="1">
      <c r="A31" s="258" t="s">
        <v>224</v>
      </c>
      <c r="B31" s="256" t="str">
        <f>ORÇAMENTO!B48</f>
        <v>ESQUADRIA</v>
      </c>
      <c r="C31" s="254">
        <f>ORÇAMENTO!H48</f>
        <v>10021.59</v>
      </c>
      <c r="D31" s="253">
        <f>ROUND(C31/$C$37,11)</f>
        <v>9.7403869759999998E-2</v>
      </c>
      <c r="E31" s="61"/>
      <c r="F31" s="61"/>
      <c r="G31" s="110">
        <v>1</v>
      </c>
    </row>
    <row r="32" spans="1:7">
      <c r="A32" s="259"/>
      <c r="B32" s="257"/>
      <c r="C32" s="255"/>
      <c r="D32" s="253"/>
      <c r="E32" s="61"/>
      <c r="F32" s="61"/>
      <c r="G32" s="111">
        <f>G31*$C$31</f>
        <v>10021.59</v>
      </c>
    </row>
    <row r="33" spans="1:7" ht="15.75" thickBot="1">
      <c r="A33" s="258" t="s">
        <v>225</v>
      </c>
      <c r="B33" s="256" t="str">
        <f>ORÇAMENTO!B52</f>
        <v>HIDROSSANITÁRIA</v>
      </c>
      <c r="C33" s="254">
        <f>ORÇAMENTO!H52</f>
        <v>11474.94</v>
      </c>
      <c r="D33" s="253">
        <f>ROUND(C33/$C$37,11)</f>
        <v>0.1115295638</v>
      </c>
      <c r="E33" s="89"/>
      <c r="F33" s="70">
        <v>0.5</v>
      </c>
      <c r="G33" s="110">
        <v>0.5</v>
      </c>
    </row>
    <row r="34" spans="1:7">
      <c r="A34" s="259"/>
      <c r="B34" s="257"/>
      <c r="C34" s="255"/>
      <c r="D34" s="253"/>
      <c r="E34" s="61"/>
      <c r="F34" s="69">
        <f>F33*$C$33</f>
        <v>5737.47</v>
      </c>
      <c r="G34" s="111">
        <f>G33*$C$33</f>
        <v>5737.47</v>
      </c>
    </row>
    <row r="35" spans="1:7" ht="15.75" thickBot="1">
      <c r="A35" s="258">
        <v>11</v>
      </c>
      <c r="B35" s="256" t="str">
        <f>ORÇAMENTO!B95</f>
        <v>ELÉTRICA</v>
      </c>
      <c r="C35" s="254">
        <f>ORÇAMENTO!H95</f>
        <v>6719.9599999999982</v>
      </c>
      <c r="D35" s="253">
        <f>ROUND(C35/$C$37,11)</f>
        <v>6.5313997939999993E-2</v>
      </c>
      <c r="E35" s="61"/>
      <c r="F35" s="70">
        <v>0.5</v>
      </c>
      <c r="G35" s="110">
        <v>0.5</v>
      </c>
    </row>
    <row r="36" spans="1:7">
      <c r="A36" s="259"/>
      <c r="B36" s="257"/>
      <c r="C36" s="255"/>
      <c r="D36" s="253"/>
      <c r="E36" s="61"/>
      <c r="F36" s="69">
        <f>F35*$C$35</f>
        <v>3359.9799999999991</v>
      </c>
      <c r="G36" s="111">
        <f>G35*$C$35</f>
        <v>3359.9799999999991</v>
      </c>
    </row>
    <row r="37" spans="1:7" ht="15.75">
      <c r="A37" s="269" t="s">
        <v>4</v>
      </c>
      <c r="B37" s="270"/>
      <c r="C37" s="65">
        <f>SUM(C15:C36)</f>
        <v>102886.97999999998</v>
      </c>
      <c r="D37" s="66">
        <f>SUM(D15:D36)</f>
        <v>0.99999999999</v>
      </c>
      <c r="E37" s="271"/>
      <c r="F37" s="272"/>
      <c r="G37" s="273"/>
    </row>
    <row r="38" spans="1:7" ht="15.75">
      <c r="A38" s="275" t="s">
        <v>52</v>
      </c>
      <c r="B38" s="276"/>
      <c r="C38" s="276"/>
      <c r="D38" s="63"/>
      <c r="E38" s="67">
        <f>E20+E18+E16+E22+E26</f>
        <v>47534.289999999994</v>
      </c>
      <c r="F38" s="67">
        <f>F26+F28+F30+F34+F36</f>
        <v>26908.13</v>
      </c>
      <c r="G38" s="112">
        <f>G24+G32+G34+G36</f>
        <v>28444.560000000001</v>
      </c>
    </row>
    <row r="39" spans="1:7" ht="15.75">
      <c r="A39" s="275" t="s">
        <v>53</v>
      </c>
      <c r="B39" s="276"/>
      <c r="C39" s="276"/>
      <c r="D39" s="63"/>
      <c r="E39" s="71">
        <f>E38/$C$37</f>
        <v>0.46200491063106336</v>
      </c>
      <c r="F39" s="71">
        <f>F38/$C$37</f>
        <v>0.26153095367363299</v>
      </c>
      <c r="G39" s="113">
        <f>G38/$C$37</f>
        <v>0.27646413569530376</v>
      </c>
    </row>
    <row r="40" spans="1:7" ht="15.75">
      <c r="A40" s="275" t="s">
        <v>54</v>
      </c>
      <c r="B40" s="276"/>
      <c r="C40" s="276"/>
      <c r="D40" s="63"/>
      <c r="E40" s="72">
        <f>E38</f>
        <v>47534.289999999994</v>
      </c>
      <c r="F40" s="72">
        <f t="shared" ref="F40:G41" si="0">E40+F38</f>
        <v>74442.42</v>
      </c>
      <c r="G40" s="133">
        <f t="shared" si="0"/>
        <v>102886.98</v>
      </c>
    </row>
    <row r="41" spans="1:7" ht="16.5" thickBot="1">
      <c r="A41" s="277" t="s">
        <v>55</v>
      </c>
      <c r="B41" s="278"/>
      <c r="C41" s="278"/>
      <c r="D41" s="64"/>
      <c r="E41" s="68">
        <f>E39</f>
        <v>0.46200491063106336</v>
      </c>
      <c r="F41" s="68">
        <f t="shared" si="0"/>
        <v>0.7235358643046963</v>
      </c>
      <c r="G41" s="114">
        <f t="shared" si="0"/>
        <v>1</v>
      </c>
    </row>
    <row r="42" spans="1:7">
      <c r="A42" s="58"/>
      <c r="B42" s="58"/>
      <c r="C42" s="58"/>
      <c r="D42" s="58"/>
      <c r="E42" s="58"/>
      <c r="F42" s="58"/>
      <c r="G42" s="58"/>
    </row>
    <row r="43" spans="1:7">
      <c r="A43" s="58"/>
      <c r="B43" s="58"/>
      <c r="C43" s="58"/>
      <c r="D43" s="58"/>
      <c r="E43" s="58"/>
      <c r="F43" s="58"/>
      <c r="G43" s="58"/>
    </row>
    <row r="44" spans="1:7">
      <c r="A44" s="59"/>
      <c r="B44" s="58"/>
      <c r="C44" s="58"/>
      <c r="D44" s="58"/>
      <c r="E44" s="58"/>
      <c r="F44" s="58"/>
      <c r="G44" s="58"/>
    </row>
    <row r="45" spans="1:7">
      <c r="A45" s="58"/>
      <c r="B45" s="58"/>
      <c r="C45" s="58"/>
      <c r="D45" s="58"/>
      <c r="E45" s="58"/>
      <c r="F45" s="58"/>
      <c r="G45" s="58"/>
    </row>
    <row r="46" spans="1:7">
      <c r="A46" s="268"/>
      <c r="B46" s="268"/>
      <c r="C46" s="268"/>
      <c r="D46" s="268"/>
      <c r="E46" s="268"/>
      <c r="F46" s="268"/>
      <c r="G46" s="268"/>
    </row>
    <row r="47" spans="1:7">
      <c r="A47" s="274"/>
      <c r="B47" s="274"/>
      <c r="C47" s="274"/>
      <c r="D47" s="274"/>
      <c r="E47" s="274"/>
      <c r="F47" s="274"/>
      <c r="G47" s="274"/>
    </row>
    <row r="48" spans="1:7">
      <c r="A48" s="268"/>
      <c r="B48" s="268"/>
      <c r="C48" s="268"/>
      <c r="D48" s="268"/>
      <c r="E48" s="268"/>
      <c r="F48" s="268"/>
      <c r="G48" s="268"/>
    </row>
  </sheetData>
  <mergeCells count="66">
    <mergeCell ref="A15:A16"/>
    <mergeCell ref="A1:G6"/>
    <mergeCell ref="A10:G10"/>
    <mergeCell ref="A8:C8"/>
    <mergeCell ref="A9:C9"/>
    <mergeCell ref="A7:C7"/>
    <mergeCell ref="D7:G7"/>
    <mergeCell ref="D9:G9"/>
    <mergeCell ref="D8:G8"/>
    <mergeCell ref="A46:G46"/>
    <mergeCell ref="A37:B37"/>
    <mergeCell ref="E37:G37"/>
    <mergeCell ref="A47:G47"/>
    <mergeCell ref="A48:G48"/>
    <mergeCell ref="A38:C38"/>
    <mergeCell ref="A39:C39"/>
    <mergeCell ref="A40:C40"/>
    <mergeCell ref="A41:C41"/>
    <mergeCell ref="D19:D20"/>
    <mergeCell ref="B13:B14"/>
    <mergeCell ref="A11:G12"/>
    <mergeCell ref="A13:A14"/>
    <mergeCell ref="B15:B16"/>
    <mergeCell ref="C15:C16"/>
    <mergeCell ref="D15:D16"/>
    <mergeCell ref="B17:B18"/>
    <mergeCell ref="C17:C18"/>
    <mergeCell ref="D17:D18"/>
    <mergeCell ref="C13:C14"/>
    <mergeCell ref="D13:D14"/>
    <mergeCell ref="A19:A20"/>
    <mergeCell ref="B19:B20"/>
    <mergeCell ref="C19:C20"/>
    <mergeCell ref="A17:A18"/>
    <mergeCell ref="A21:A22"/>
    <mergeCell ref="D21:D22"/>
    <mergeCell ref="C21:C22"/>
    <mergeCell ref="B21:B22"/>
    <mergeCell ref="D23:D24"/>
    <mergeCell ref="C23:C24"/>
    <mergeCell ref="B23:B24"/>
    <mergeCell ref="A23:A24"/>
    <mergeCell ref="D25:D26"/>
    <mergeCell ref="C25:C26"/>
    <mergeCell ref="B25:B26"/>
    <mergeCell ref="A25:A26"/>
    <mergeCell ref="D27:D28"/>
    <mergeCell ref="C27:C28"/>
    <mergeCell ref="B27:B28"/>
    <mergeCell ref="A27:A28"/>
    <mergeCell ref="D29:D30"/>
    <mergeCell ref="C29:C30"/>
    <mergeCell ref="B29:B30"/>
    <mergeCell ref="A29:A30"/>
    <mergeCell ref="D31:D32"/>
    <mergeCell ref="C31:C32"/>
    <mergeCell ref="B31:B32"/>
    <mergeCell ref="A31:A32"/>
    <mergeCell ref="D33:D34"/>
    <mergeCell ref="C33:C34"/>
    <mergeCell ref="B33:B34"/>
    <mergeCell ref="A33:A34"/>
    <mergeCell ref="D35:D36"/>
    <mergeCell ref="C35:C36"/>
    <mergeCell ref="B35:B36"/>
    <mergeCell ref="A35:A36"/>
  </mergeCells>
  <pageMargins left="0.51181102362204722" right="0.51181102362204722" top="0.39370078740157483" bottom="0.39370078740157483" header="0.31496062992125984" footer="0.31496062992125984"/>
  <pageSetup paperSize="9" scale="62" orientation="portrait" r:id="rId1"/>
  <colBreaks count="1" manualBreakCount="1">
    <brk id="7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zoomScale="110" zoomScaleNormal="100" zoomScaleSheetLayoutView="110" workbookViewId="0">
      <selection activeCell="A9" sqref="A9:D10"/>
    </sheetView>
  </sheetViews>
  <sheetFormatPr defaultRowHeight="15"/>
  <cols>
    <col min="1" max="1" width="19.85546875" customWidth="1"/>
    <col min="2" max="2" width="26.85546875" customWidth="1"/>
    <col min="3" max="3" width="10.5703125" customWidth="1"/>
    <col min="4" max="4" width="13.85546875" customWidth="1"/>
    <col min="5" max="5" width="3.7109375" customWidth="1"/>
    <col min="6" max="6" width="12" customWidth="1"/>
    <col min="7" max="7" width="14" customWidth="1"/>
    <col min="257" max="257" width="19.85546875" customWidth="1"/>
    <col min="258" max="258" width="26.85546875" customWidth="1"/>
    <col min="259" max="259" width="10.5703125" customWidth="1"/>
    <col min="260" max="260" width="13.85546875" customWidth="1"/>
    <col min="261" max="261" width="3.7109375" customWidth="1"/>
    <col min="262" max="262" width="12" customWidth="1"/>
    <col min="263" max="263" width="14" customWidth="1"/>
    <col min="513" max="513" width="19.85546875" customWidth="1"/>
    <col min="514" max="514" width="26.85546875" customWidth="1"/>
    <col min="515" max="515" width="10.5703125" customWidth="1"/>
    <col min="516" max="516" width="13.85546875" customWidth="1"/>
    <col min="517" max="517" width="3.7109375" customWidth="1"/>
    <col min="518" max="518" width="12" customWidth="1"/>
    <col min="519" max="519" width="14" customWidth="1"/>
    <col min="769" max="769" width="19.85546875" customWidth="1"/>
    <col min="770" max="770" width="26.85546875" customWidth="1"/>
    <col min="771" max="771" width="10.5703125" customWidth="1"/>
    <col min="772" max="772" width="13.85546875" customWidth="1"/>
    <col min="773" max="773" width="3.7109375" customWidth="1"/>
    <col min="774" max="774" width="12" customWidth="1"/>
    <col min="775" max="775" width="14" customWidth="1"/>
    <col min="1025" max="1025" width="19.85546875" customWidth="1"/>
    <col min="1026" max="1026" width="26.85546875" customWidth="1"/>
    <col min="1027" max="1027" width="10.5703125" customWidth="1"/>
    <col min="1028" max="1028" width="13.85546875" customWidth="1"/>
    <col min="1029" max="1029" width="3.7109375" customWidth="1"/>
    <col min="1030" max="1030" width="12" customWidth="1"/>
    <col min="1031" max="1031" width="14" customWidth="1"/>
    <col min="1281" max="1281" width="19.85546875" customWidth="1"/>
    <col min="1282" max="1282" width="26.85546875" customWidth="1"/>
    <col min="1283" max="1283" width="10.5703125" customWidth="1"/>
    <col min="1284" max="1284" width="13.85546875" customWidth="1"/>
    <col min="1285" max="1285" width="3.7109375" customWidth="1"/>
    <col min="1286" max="1286" width="12" customWidth="1"/>
    <col min="1287" max="1287" width="14" customWidth="1"/>
    <col min="1537" max="1537" width="19.85546875" customWidth="1"/>
    <col min="1538" max="1538" width="26.85546875" customWidth="1"/>
    <col min="1539" max="1539" width="10.5703125" customWidth="1"/>
    <col min="1540" max="1540" width="13.85546875" customWidth="1"/>
    <col min="1541" max="1541" width="3.7109375" customWidth="1"/>
    <col min="1542" max="1542" width="12" customWidth="1"/>
    <col min="1543" max="1543" width="14" customWidth="1"/>
    <col min="1793" max="1793" width="19.85546875" customWidth="1"/>
    <col min="1794" max="1794" width="26.85546875" customWidth="1"/>
    <col min="1795" max="1795" width="10.5703125" customWidth="1"/>
    <col min="1796" max="1796" width="13.85546875" customWidth="1"/>
    <col min="1797" max="1797" width="3.7109375" customWidth="1"/>
    <col min="1798" max="1798" width="12" customWidth="1"/>
    <col min="1799" max="1799" width="14" customWidth="1"/>
    <col min="2049" max="2049" width="19.85546875" customWidth="1"/>
    <col min="2050" max="2050" width="26.85546875" customWidth="1"/>
    <col min="2051" max="2051" width="10.5703125" customWidth="1"/>
    <col min="2052" max="2052" width="13.85546875" customWidth="1"/>
    <col min="2053" max="2053" width="3.7109375" customWidth="1"/>
    <col min="2054" max="2054" width="12" customWidth="1"/>
    <col min="2055" max="2055" width="14" customWidth="1"/>
    <col min="2305" max="2305" width="19.85546875" customWidth="1"/>
    <col min="2306" max="2306" width="26.85546875" customWidth="1"/>
    <col min="2307" max="2307" width="10.5703125" customWidth="1"/>
    <col min="2308" max="2308" width="13.85546875" customWidth="1"/>
    <col min="2309" max="2309" width="3.7109375" customWidth="1"/>
    <col min="2310" max="2310" width="12" customWidth="1"/>
    <col min="2311" max="2311" width="14" customWidth="1"/>
    <col min="2561" max="2561" width="19.85546875" customWidth="1"/>
    <col min="2562" max="2562" width="26.85546875" customWidth="1"/>
    <col min="2563" max="2563" width="10.5703125" customWidth="1"/>
    <col min="2564" max="2564" width="13.85546875" customWidth="1"/>
    <col min="2565" max="2565" width="3.7109375" customWidth="1"/>
    <col min="2566" max="2566" width="12" customWidth="1"/>
    <col min="2567" max="2567" width="14" customWidth="1"/>
    <col min="2817" max="2817" width="19.85546875" customWidth="1"/>
    <col min="2818" max="2818" width="26.85546875" customWidth="1"/>
    <col min="2819" max="2819" width="10.5703125" customWidth="1"/>
    <col min="2820" max="2820" width="13.85546875" customWidth="1"/>
    <col min="2821" max="2821" width="3.7109375" customWidth="1"/>
    <col min="2822" max="2822" width="12" customWidth="1"/>
    <col min="2823" max="2823" width="14" customWidth="1"/>
    <col min="3073" max="3073" width="19.85546875" customWidth="1"/>
    <col min="3074" max="3074" width="26.85546875" customWidth="1"/>
    <col min="3075" max="3075" width="10.5703125" customWidth="1"/>
    <col min="3076" max="3076" width="13.85546875" customWidth="1"/>
    <col min="3077" max="3077" width="3.7109375" customWidth="1"/>
    <col min="3078" max="3078" width="12" customWidth="1"/>
    <col min="3079" max="3079" width="14" customWidth="1"/>
    <col min="3329" max="3329" width="19.85546875" customWidth="1"/>
    <col min="3330" max="3330" width="26.85546875" customWidth="1"/>
    <col min="3331" max="3331" width="10.5703125" customWidth="1"/>
    <col min="3332" max="3332" width="13.85546875" customWidth="1"/>
    <col min="3333" max="3333" width="3.7109375" customWidth="1"/>
    <col min="3334" max="3334" width="12" customWidth="1"/>
    <col min="3335" max="3335" width="14" customWidth="1"/>
    <col min="3585" max="3585" width="19.85546875" customWidth="1"/>
    <col min="3586" max="3586" width="26.85546875" customWidth="1"/>
    <col min="3587" max="3587" width="10.5703125" customWidth="1"/>
    <col min="3588" max="3588" width="13.85546875" customWidth="1"/>
    <col min="3589" max="3589" width="3.7109375" customWidth="1"/>
    <col min="3590" max="3590" width="12" customWidth="1"/>
    <col min="3591" max="3591" width="14" customWidth="1"/>
    <col min="3841" max="3841" width="19.85546875" customWidth="1"/>
    <col min="3842" max="3842" width="26.85546875" customWidth="1"/>
    <col min="3843" max="3843" width="10.5703125" customWidth="1"/>
    <col min="3844" max="3844" width="13.85546875" customWidth="1"/>
    <col min="3845" max="3845" width="3.7109375" customWidth="1"/>
    <col min="3846" max="3846" width="12" customWidth="1"/>
    <col min="3847" max="3847" width="14" customWidth="1"/>
    <col min="4097" max="4097" width="19.85546875" customWidth="1"/>
    <col min="4098" max="4098" width="26.85546875" customWidth="1"/>
    <col min="4099" max="4099" width="10.5703125" customWidth="1"/>
    <col min="4100" max="4100" width="13.85546875" customWidth="1"/>
    <col min="4101" max="4101" width="3.7109375" customWidth="1"/>
    <col min="4102" max="4102" width="12" customWidth="1"/>
    <col min="4103" max="4103" width="14" customWidth="1"/>
    <col min="4353" max="4353" width="19.85546875" customWidth="1"/>
    <col min="4354" max="4354" width="26.85546875" customWidth="1"/>
    <col min="4355" max="4355" width="10.5703125" customWidth="1"/>
    <col min="4356" max="4356" width="13.85546875" customWidth="1"/>
    <col min="4357" max="4357" width="3.7109375" customWidth="1"/>
    <col min="4358" max="4358" width="12" customWidth="1"/>
    <col min="4359" max="4359" width="14" customWidth="1"/>
    <col min="4609" max="4609" width="19.85546875" customWidth="1"/>
    <col min="4610" max="4610" width="26.85546875" customWidth="1"/>
    <col min="4611" max="4611" width="10.5703125" customWidth="1"/>
    <col min="4612" max="4612" width="13.85546875" customWidth="1"/>
    <col min="4613" max="4613" width="3.7109375" customWidth="1"/>
    <col min="4614" max="4614" width="12" customWidth="1"/>
    <col min="4615" max="4615" width="14" customWidth="1"/>
    <col min="4865" max="4865" width="19.85546875" customWidth="1"/>
    <col min="4866" max="4866" width="26.85546875" customWidth="1"/>
    <col min="4867" max="4867" width="10.5703125" customWidth="1"/>
    <col min="4868" max="4868" width="13.85546875" customWidth="1"/>
    <col min="4869" max="4869" width="3.7109375" customWidth="1"/>
    <col min="4870" max="4870" width="12" customWidth="1"/>
    <col min="4871" max="4871" width="14" customWidth="1"/>
    <col min="5121" max="5121" width="19.85546875" customWidth="1"/>
    <col min="5122" max="5122" width="26.85546875" customWidth="1"/>
    <col min="5123" max="5123" width="10.5703125" customWidth="1"/>
    <col min="5124" max="5124" width="13.85546875" customWidth="1"/>
    <col min="5125" max="5125" width="3.7109375" customWidth="1"/>
    <col min="5126" max="5126" width="12" customWidth="1"/>
    <col min="5127" max="5127" width="14" customWidth="1"/>
    <col min="5377" max="5377" width="19.85546875" customWidth="1"/>
    <col min="5378" max="5378" width="26.85546875" customWidth="1"/>
    <col min="5379" max="5379" width="10.5703125" customWidth="1"/>
    <col min="5380" max="5380" width="13.85546875" customWidth="1"/>
    <col min="5381" max="5381" width="3.7109375" customWidth="1"/>
    <col min="5382" max="5382" width="12" customWidth="1"/>
    <col min="5383" max="5383" width="14" customWidth="1"/>
    <col min="5633" max="5633" width="19.85546875" customWidth="1"/>
    <col min="5634" max="5634" width="26.85546875" customWidth="1"/>
    <col min="5635" max="5635" width="10.5703125" customWidth="1"/>
    <col min="5636" max="5636" width="13.85546875" customWidth="1"/>
    <col min="5637" max="5637" width="3.7109375" customWidth="1"/>
    <col min="5638" max="5638" width="12" customWidth="1"/>
    <col min="5639" max="5639" width="14" customWidth="1"/>
    <col min="5889" max="5889" width="19.85546875" customWidth="1"/>
    <col min="5890" max="5890" width="26.85546875" customWidth="1"/>
    <col min="5891" max="5891" width="10.5703125" customWidth="1"/>
    <col min="5892" max="5892" width="13.85546875" customWidth="1"/>
    <col min="5893" max="5893" width="3.7109375" customWidth="1"/>
    <col min="5894" max="5894" width="12" customWidth="1"/>
    <col min="5895" max="5895" width="14" customWidth="1"/>
    <col min="6145" max="6145" width="19.85546875" customWidth="1"/>
    <col min="6146" max="6146" width="26.85546875" customWidth="1"/>
    <col min="6147" max="6147" width="10.5703125" customWidth="1"/>
    <col min="6148" max="6148" width="13.85546875" customWidth="1"/>
    <col min="6149" max="6149" width="3.7109375" customWidth="1"/>
    <col min="6150" max="6150" width="12" customWidth="1"/>
    <col min="6151" max="6151" width="14" customWidth="1"/>
    <col min="6401" max="6401" width="19.85546875" customWidth="1"/>
    <col min="6402" max="6402" width="26.85546875" customWidth="1"/>
    <col min="6403" max="6403" width="10.5703125" customWidth="1"/>
    <col min="6404" max="6404" width="13.85546875" customWidth="1"/>
    <col min="6405" max="6405" width="3.7109375" customWidth="1"/>
    <col min="6406" max="6406" width="12" customWidth="1"/>
    <col min="6407" max="6407" width="14" customWidth="1"/>
    <col min="6657" max="6657" width="19.85546875" customWidth="1"/>
    <col min="6658" max="6658" width="26.85546875" customWidth="1"/>
    <col min="6659" max="6659" width="10.5703125" customWidth="1"/>
    <col min="6660" max="6660" width="13.85546875" customWidth="1"/>
    <col min="6661" max="6661" width="3.7109375" customWidth="1"/>
    <col min="6662" max="6662" width="12" customWidth="1"/>
    <col min="6663" max="6663" width="14" customWidth="1"/>
    <col min="6913" max="6913" width="19.85546875" customWidth="1"/>
    <col min="6914" max="6914" width="26.85546875" customWidth="1"/>
    <col min="6915" max="6915" width="10.5703125" customWidth="1"/>
    <col min="6916" max="6916" width="13.85546875" customWidth="1"/>
    <col min="6917" max="6917" width="3.7109375" customWidth="1"/>
    <col min="6918" max="6918" width="12" customWidth="1"/>
    <col min="6919" max="6919" width="14" customWidth="1"/>
    <col min="7169" max="7169" width="19.85546875" customWidth="1"/>
    <col min="7170" max="7170" width="26.85546875" customWidth="1"/>
    <col min="7171" max="7171" width="10.5703125" customWidth="1"/>
    <col min="7172" max="7172" width="13.85546875" customWidth="1"/>
    <col min="7173" max="7173" width="3.7109375" customWidth="1"/>
    <col min="7174" max="7174" width="12" customWidth="1"/>
    <col min="7175" max="7175" width="14" customWidth="1"/>
    <col min="7425" max="7425" width="19.85546875" customWidth="1"/>
    <col min="7426" max="7426" width="26.85546875" customWidth="1"/>
    <col min="7427" max="7427" width="10.5703125" customWidth="1"/>
    <col min="7428" max="7428" width="13.85546875" customWidth="1"/>
    <col min="7429" max="7429" width="3.7109375" customWidth="1"/>
    <col min="7430" max="7430" width="12" customWidth="1"/>
    <col min="7431" max="7431" width="14" customWidth="1"/>
    <col min="7681" max="7681" width="19.85546875" customWidth="1"/>
    <col min="7682" max="7682" width="26.85546875" customWidth="1"/>
    <col min="7683" max="7683" width="10.5703125" customWidth="1"/>
    <col min="7684" max="7684" width="13.85546875" customWidth="1"/>
    <col min="7685" max="7685" width="3.7109375" customWidth="1"/>
    <col min="7686" max="7686" width="12" customWidth="1"/>
    <col min="7687" max="7687" width="14" customWidth="1"/>
    <col min="7937" max="7937" width="19.85546875" customWidth="1"/>
    <col min="7938" max="7938" width="26.85546875" customWidth="1"/>
    <col min="7939" max="7939" width="10.5703125" customWidth="1"/>
    <col min="7940" max="7940" width="13.85546875" customWidth="1"/>
    <col min="7941" max="7941" width="3.7109375" customWidth="1"/>
    <col min="7942" max="7942" width="12" customWidth="1"/>
    <col min="7943" max="7943" width="14" customWidth="1"/>
    <col min="8193" max="8193" width="19.85546875" customWidth="1"/>
    <col min="8194" max="8194" width="26.85546875" customWidth="1"/>
    <col min="8195" max="8195" width="10.5703125" customWidth="1"/>
    <col min="8196" max="8196" width="13.85546875" customWidth="1"/>
    <col min="8197" max="8197" width="3.7109375" customWidth="1"/>
    <col min="8198" max="8198" width="12" customWidth="1"/>
    <col min="8199" max="8199" width="14" customWidth="1"/>
    <col min="8449" max="8449" width="19.85546875" customWidth="1"/>
    <col min="8450" max="8450" width="26.85546875" customWidth="1"/>
    <col min="8451" max="8451" width="10.5703125" customWidth="1"/>
    <col min="8452" max="8452" width="13.85546875" customWidth="1"/>
    <col min="8453" max="8453" width="3.7109375" customWidth="1"/>
    <col min="8454" max="8454" width="12" customWidth="1"/>
    <col min="8455" max="8455" width="14" customWidth="1"/>
    <col min="8705" max="8705" width="19.85546875" customWidth="1"/>
    <col min="8706" max="8706" width="26.85546875" customWidth="1"/>
    <col min="8707" max="8707" width="10.5703125" customWidth="1"/>
    <col min="8708" max="8708" width="13.85546875" customWidth="1"/>
    <col min="8709" max="8709" width="3.7109375" customWidth="1"/>
    <col min="8710" max="8710" width="12" customWidth="1"/>
    <col min="8711" max="8711" width="14" customWidth="1"/>
    <col min="8961" max="8961" width="19.85546875" customWidth="1"/>
    <col min="8962" max="8962" width="26.85546875" customWidth="1"/>
    <col min="8963" max="8963" width="10.5703125" customWidth="1"/>
    <col min="8964" max="8964" width="13.85546875" customWidth="1"/>
    <col min="8965" max="8965" width="3.7109375" customWidth="1"/>
    <col min="8966" max="8966" width="12" customWidth="1"/>
    <col min="8967" max="8967" width="14" customWidth="1"/>
    <col min="9217" max="9217" width="19.85546875" customWidth="1"/>
    <col min="9218" max="9218" width="26.85546875" customWidth="1"/>
    <col min="9219" max="9219" width="10.5703125" customWidth="1"/>
    <col min="9220" max="9220" width="13.85546875" customWidth="1"/>
    <col min="9221" max="9221" width="3.7109375" customWidth="1"/>
    <col min="9222" max="9222" width="12" customWidth="1"/>
    <col min="9223" max="9223" width="14" customWidth="1"/>
    <col min="9473" max="9473" width="19.85546875" customWidth="1"/>
    <col min="9474" max="9474" width="26.85546875" customWidth="1"/>
    <col min="9475" max="9475" width="10.5703125" customWidth="1"/>
    <col min="9476" max="9476" width="13.85546875" customWidth="1"/>
    <col min="9477" max="9477" width="3.7109375" customWidth="1"/>
    <col min="9478" max="9478" width="12" customWidth="1"/>
    <col min="9479" max="9479" width="14" customWidth="1"/>
    <col min="9729" max="9729" width="19.85546875" customWidth="1"/>
    <col min="9730" max="9730" width="26.85546875" customWidth="1"/>
    <col min="9731" max="9731" width="10.5703125" customWidth="1"/>
    <col min="9732" max="9732" width="13.85546875" customWidth="1"/>
    <col min="9733" max="9733" width="3.7109375" customWidth="1"/>
    <col min="9734" max="9734" width="12" customWidth="1"/>
    <col min="9735" max="9735" width="14" customWidth="1"/>
    <col min="9985" max="9985" width="19.85546875" customWidth="1"/>
    <col min="9986" max="9986" width="26.85546875" customWidth="1"/>
    <col min="9987" max="9987" width="10.5703125" customWidth="1"/>
    <col min="9988" max="9988" width="13.85546875" customWidth="1"/>
    <col min="9989" max="9989" width="3.7109375" customWidth="1"/>
    <col min="9990" max="9990" width="12" customWidth="1"/>
    <col min="9991" max="9991" width="14" customWidth="1"/>
    <col min="10241" max="10241" width="19.85546875" customWidth="1"/>
    <col min="10242" max="10242" width="26.85546875" customWidth="1"/>
    <col min="10243" max="10243" width="10.5703125" customWidth="1"/>
    <col min="10244" max="10244" width="13.85546875" customWidth="1"/>
    <col min="10245" max="10245" width="3.7109375" customWidth="1"/>
    <col min="10246" max="10246" width="12" customWidth="1"/>
    <col min="10247" max="10247" width="14" customWidth="1"/>
    <col min="10497" max="10497" width="19.85546875" customWidth="1"/>
    <col min="10498" max="10498" width="26.85546875" customWidth="1"/>
    <col min="10499" max="10499" width="10.5703125" customWidth="1"/>
    <col min="10500" max="10500" width="13.85546875" customWidth="1"/>
    <col min="10501" max="10501" width="3.7109375" customWidth="1"/>
    <col min="10502" max="10502" width="12" customWidth="1"/>
    <col min="10503" max="10503" width="14" customWidth="1"/>
    <col min="10753" max="10753" width="19.85546875" customWidth="1"/>
    <col min="10754" max="10754" width="26.85546875" customWidth="1"/>
    <col min="10755" max="10755" width="10.5703125" customWidth="1"/>
    <col min="10756" max="10756" width="13.85546875" customWidth="1"/>
    <col min="10757" max="10757" width="3.7109375" customWidth="1"/>
    <col min="10758" max="10758" width="12" customWidth="1"/>
    <col min="10759" max="10759" width="14" customWidth="1"/>
    <col min="11009" max="11009" width="19.85546875" customWidth="1"/>
    <col min="11010" max="11010" width="26.85546875" customWidth="1"/>
    <col min="11011" max="11011" width="10.5703125" customWidth="1"/>
    <col min="11012" max="11012" width="13.85546875" customWidth="1"/>
    <col min="11013" max="11013" width="3.7109375" customWidth="1"/>
    <col min="11014" max="11014" width="12" customWidth="1"/>
    <col min="11015" max="11015" width="14" customWidth="1"/>
    <col min="11265" max="11265" width="19.85546875" customWidth="1"/>
    <col min="11266" max="11266" width="26.85546875" customWidth="1"/>
    <col min="11267" max="11267" width="10.5703125" customWidth="1"/>
    <col min="11268" max="11268" width="13.85546875" customWidth="1"/>
    <col min="11269" max="11269" width="3.7109375" customWidth="1"/>
    <col min="11270" max="11270" width="12" customWidth="1"/>
    <col min="11271" max="11271" width="14" customWidth="1"/>
    <col min="11521" max="11521" width="19.85546875" customWidth="1"/>
    <col min="11522" max="11522" width="26.85546875" customWidth="1"/>
    <col min="11523" max="11523" width="10.5703125" customWidth="1"/>
    <col min="11524" max="11524" width="13.85546875" customWidth="1"/>
    <col min="11525" max="11525" width="3.7109375" customWidth="1"/>
    <col min="11526" max="11526" width="12" customWidth="1"/>
    <col min="11527" max="11527" width="14" customWidth="1"/>
    <col min="11777" max="11777" width="19.85546875" customWidth="1"/>
    <col min="11778" max="11778" width="26.85546875" customWidth="1"/>
    <col min="11779" max="11779" width="10.5703125" customWidth="1"/>
    <col min="11780" max="11780" width="13.85546875" customWidth="1"/>
    <col min="11781" max="11781" width="3.7109375" customWidth="1"/>
    <col min="11782" max="11782" width="12" customWidth="1"/>
    <col min="11783" max="11783" width="14" customWidth="1"/>
    <col min="12033" max="12033" width="19.85546875" customWidth="1"/>
    <col min="12034" max="12034" width="26.85546875" customWidth="1"/>
    <col min="12035" max="12035" width="10.5703125" customWidth="1"/>
    <col min="12036" max="12036" width="13.85546875" customWidth="1"/>
    <col min="12037" max="12037" width="3.7109375" customWidth="1"/>
    <col min="12038" max="12038" width="12" customWidth="1"/>
    <col min="12039" max="12039" width="14" customWidth="1"/>
    <col min="12289" max="12289" width="19.85546875" customWidth="1"/>
    <col min="12290" max="12290" width="26.85546875" customWidth="1"/>
    <col min="12291" max="12291" width="10.5703125" customWidth="1"/>
    <col min="12292" max="12292" width="13.85546875" customWidth="1"/>
    <col min="12293" max="12293" width="3.7109375" customWidth="1"/>
    <col min="12294" max="12294" width="12" customWidth="1"/>
    <col min="12295" max="12295" width="14" customWidth="1"/>
    <col min="12545" max="12545" width="19.85546875" customWidth="1"/>
    <col min="12546" max="12546" width="26.85546875" customWidth="1"/>
    <col min="12547" max="12547" width="10.5703125" customWidth="1"/>
    <col min="12548" max="12548" width="13.85546875" customWidth="1"/>
    <col min="12549" max="12549" width="3.7109375" customWidth="1"/>
    <col min="12550" max="12550" width="12" customWidth="1"/>
    <col min="12551" max="12551" width="14" customWidth="1"/>
    <col min="12801" max="12801" width="19.85546875" customWidth="1"/>
    <col min="12802" max="12802" width="26.85546875" customWidth="1"/>
    <col min="12803" max="12803" width="10.5703125" customWidth="1"/>
    <col min="12804" max="12804" width="13.85546875" customWidth="1"/>
    <col min="12805" max="12805" width="3.7109375" customWidth="1"/>
    <col min="12806" max="12806" width="12" customWidth="1"/>
    <col min="12807" max="12807" width="14" customWidth="1"/>
    <col min="13057" max="13057" width="19.85546875" customWidth="1"/>
    <col min="13058" max="13058" width="26.85546875" customWidth="1"/>
    <col min="13059" max="13059" width="10.5703125" customWidth="1"/>
    <col min="13060" max="13060" width="13.85546875" customWidth="1"/>
    <col min="13061" max="13061" width="3.7109375" customWidth="1"/>
    <col min="13062" max="13062" width="12" customWidth="1"/>
    <col min="13063" max="13063" width="14" customWidth="1"/>
    <col min="13313" max="13313" width="19.85546875" customWidth="1"/>
    <col min="13314" max="13314" width="26.85546875" customWidth="1"/>
    <col min="13315" max="13315" width="10.5703125" customWidth="1"/>
    <col min="13316" max="13316" width="13.85546875" customWidth="1"/>
    <col min="13317" max="13317" width="3.7109375" customWidth="1"/>
    <col min="13318" max="13318" width="12" customWidth="1"/>
    <col min="13319" max="13319" width="14" customWidth="1"/>
    <col min="13569" max="13569" width="19.85546875" customWidth="1"/>
    <col min="13570" max="13570" width="26.85546875" customWidth="1"/>
    <col min="13571" max="13571" width="10.5703125" customWidth="1"/>
    <col min="13572" max="13572" width="13.85546875" customWidth="1"/>
    <col min="13573" max="13573" width="3.7109375" customWidth="1"/>
    <col min="13574" max="13574" width="12" customWidth="1"/>
    <col min="13575" max="13575" width="14" customWidth="1"/>
    <col min="13825" max="13825" width="19.85546875" customWidth="1"/>
    <col min="13826" max="13826" width="26.85546875" customWidth="1"/>
    <col min="13827" max="13827" width="10.5703125" customWidth="1"/>
    <col min="13828" max="13828" width="13.85546875" customWidth="1"/>
    <col min="13829" max="13829" width="3.7109375" customWidth="1"/>
    <col min="13830" max="13830" width="12" customWidth="1"/>
    <col min="13831" max="13831" width="14" customWidth="1"/>
    <col min="14081" max="14081" width="19.85546875" customWidth="1"/>
    <col min="14082" max="14082" width="26.85546875" customWidth="1"/>
    <col min="14083" max="14083" width="10.5703125" customWidth="1"/>
    <col min="14084" max="14084" width="13.85546875" customWidth="1"/>
    <col min="14085" max="14085" width="3.7109375" customWidth="1"/>
    <col min="14086" max="14086" width="12" customWidth="1"/>
    <col min="14087" max="14087" width="14" customWidth="1"/>
    <col min="14337" max="14337" width="19.85546875" customWidth="1"/>
    <col min="14338" max="14338" width="26.85546875" customWidth="1"/>
    <col min="14339" max="14339" width="10.5703125" customWidth="1"/>
    <col min="14340" max="14340" width="13.85546875" customWidth="1"/>
    <col min="14341" max="14341" width="3.7109375" customWidth="1"/>
    <col min="14342" max="14342" width="12" customWidth="1"/>
    <col min="14343" max="14343" width="14" customWidth="1"/>
    <col min="14593" max="14593" width="19.85546875" customWidth="1"/>
    <col min="14594" max="14594" width="26.85546875" customWidth="1"/>
    <col min="14595" max="14595" width="10.5703125" customWidth="1"/>
    <col min="14596" max="14596" width="13.85546875" customWidth="1"/>
    <col min="14597" max="14597" width="3.7109375" customWidth="1"/>
    <col min="14598" max="14598" width="12" customWidth="1"/>
    <col min="14599" max="14599" width="14" customWidth="1"/>
    <col min="14849" max="14849" width="19.85546875" customWidth="1"/>
    <col min="14850" max="14850" width="26.85546875" customWidth="1"/>
    <col min="14851" max="14851" width="10.5703125" customWidth="1"/>
    <col min="14852" max="14852" width="13.85546875" customWidth="1"/>
    <col min="14853" max="14853" width="3.7109375" customWidth="1"/>
    <col min="14854" max="14854" width="12" customWidth="1"/>
    <col min="14855" max="14855" width="14" customWidth="1"/>
    <col min="15105" max="15105" width="19.85546875" customWidth="1"/>
    <col min="15106" max="15106" width="26.85546875" customWidth="1"/>
    <col min="15107" max="15107" width="10.5703125" customWidth="1"/>
    <col min="15108" max="15108" width="13.85546875" customWidth="1"/>
    <col min="15109" max="15109" width="3.7109375" customWidth="1"/>
    <col min="15110" max="15110" width="12" customWidth="1"/>
    <col min="15111" max="15111" width="14" customWidth="1"/>
    <col min="15361" max="15361" width="19.85546875" customWidth="1"/>
    <col min="15362" max="15362" width="26.85546875" customWidth="1"/>
    <col min="15363" max="15363" width="10.5703125" customWidth="1"/>
    <col min="15364" max="15364" width="13.85546875" customWidth="1"/>
    <col min="15365" max="15365" width="3.7109375" customWidth="1"/>
    <col min="15366" max="15366" width="12" customWidth="1"/>
    <col min="15367" max="15367" width="14" customWidth="1"/>
    <col min="15617" max="15617" width="19.85546875" customWidth="1"/>
    <col min="15618" max="15618" width="26.85546875" customWidth="1"/>
    <col min="15619" max="15619" width="10.5703125" customWidth="1"/>
    <col min="15620" max="15620" width="13.85546875" customWidth="1"/>
    <col min="15621" max="15621" width="3.7109375" customWidth="1"/>
    <col min="15622" max="15622" width="12" customWidth="1"/>
    <col min="15623" max="15623" width="14" customWidth="1"/>
    <col min="15873" max="15873" width="19.85546875" customWidth="1"/>
    <col min="15874" max="15874" width="26.85546875" customWidth="1"/>
    <col min="15875" max="15875" width="10.5703125" customWidth="1"/>
    <col min="15876" max="15876" width="13.85546875" customWidth="1"/>
    <col min="15877" max="15877" width="3.7109375" customWidth="1"/>
    <col min="15878" max="15878" width="12" customWidth="1"/>
    <col min="15879" max="15879" width="14" customWidth="1"/>
    <col min="16129" max="16129" width="19.85546875" customWidth="1"/>
    <col min="16130" max="16130" width="26.85546875" customWidth="1"/>
    <col min="16131" max="16131" width="10.5703125" customWidth="1"/>
    <col min="16132" max="16132" width="13.85546875" customWidth="1"/>
    <col min="16133" max="16133" width="3.7109375" customWidth="1"/>
    <col min="16134" max="16134" width="12" customWidth="1"/>
    <col min="16135" max="16135" width="14" customWidth="1"/>
  </cols>
  <sheetData>
    <row r="1" spans="1:7" ht="20.100000000000001" customHeight="1">
      <c r="A1" s="215"/>
      <c r="B1" s="215"/>
      <c r="C1" s="215"/>
      <c r="D1" s="215"/>
      <c r="E1" s="215"/>
      <c r="F1" s="215"/>
      <c r="G1" s="215"/>
    </row>
    <row r="2" spans="1:7" ht="20.100000000000001" customHeight="1">
      <c r="A2" s="215"/>
      <c r="B2" s="215"/>
      <c r="C2" s="215"/>
      <c r="D2" s="215"/>
      <c r="E2" s="215"/>
      <c r="F2" s="215"/>
      <c r="G2" s="215"/>
    </row>
    <row r="3" spans="1:7" ht="20.100000000000001" customHeight="1">
      <c r="A3" s="215"/>
      <c r="B3" s="215"/>
      <c r="C3" s="215"/>
      <c r="D3" s="215"/>
      <c r="E3" s="215"/>
      <c r="F3" s="215"/>
      <c r="G3" s="215"/>
    </row>
    <row r="4" spans="1:7" ht="19.5" customHeight="1">
      <c r="A4" s="215"/>
      <c r="B4" s="215"/>
      <c r="C4" s="215"/>
      <c r="D4" s="215"/>
      <c r="E4" s="215"/>
      <c r="F4" s="215"/>
      <c r="G4" s="215"/>
    </row>
    <row r="5" spans="1:7" ht="30.75" customHeight="1">
      <c r="A5" s="5" t="s">
        <v>21</v>
      </c>
      <c r="B5" s="294" t="s">
        <v>408</v>
      </c>
      <c r="C5" s="294"/>
      <c r="D5" s="294"/>
      <c r="E5" s="294"/>
      <c r="F5" s="294"/>
      <c r="G5" s="294"/>
    </row>
    <row r="6" spans="1:7" ht="20.100000000000001" customHeight="1">
      <c r="A6" s="6" t="s">
        <v>22</v>
      </c>
      <c r="B6" s="295" t="s">
        <v>23</v>
      </c>
      <c r="C6" s="295"/>
      <c r="D6" s="295"/>
      <c r="E6" s="7"/>
    </row>
    <row r="7" spans="1:7" ht="20.100000000000001" customHeight="1">
      <c r="A7" s="9" t="s">
        <v>24</v>
      </c>
      <c r="B7" s="306" t="s">
        <v>85</v>
      </c>
      <c r="C7" s="307"/>
      <c r="D7" s="307"/>
      <c r="E7" s="8"/>
    </row>
    <row r="8" spans="1:7" ht="20.100000000000001" customHeight="1">
      <c r="A8" s="9" t="s">
        <v>411</v>
      </c>
      <c r="B8" s="306" t="s">
        <v>877</v>
      </c>
      <c r="C8" s="306"/>
      <c r="D8" s="306"/>
      <c r="E8" s="8"/>
    </row>
    <row r="9" spans="1:7" ht="24.95" customHeight="1">
      <c r="A9" s="308" t="s">
        <v>25</v>
      </c>
      <c r="B9" s="308"/>
      <c r="C9" s="308"/>
      <c r="D9" s="308"/>
    </row>
    <row r="10" spans="1:7" ht="24.95" customHeight="1" thickBot="1">
      <c r="A10" s="308"/>
      <c r="B10" s="308"/>
      <c r="C10" s="308"/>
      <c r="D10" s="308"/>
    </row>
    <row r="11" spans="1:7" ht="20.100000000000001" customHeight="1" thickBot="1">
      <c r="A11" s="309" t="s">
        <v>26</v>
      </c>
      <c r="B11" s="309"/>
      <c r="C11" s="309"/>
      <c r="D11" s="309"/>
      <c r="F11" s="300" t="s">
        <v>27</v>
      </c>
      <c r="G11" s="301"/>
    </row>
    <row r="12" spans="1:7" ht="21.75" thickBot="1">
      <c r="A12" s="296" t="s">
        <v>28</v>
      </c>
      <c r="B12" s="297"/>
      <c r="C12" s="10" t="s">
        <v>29</v>
      </c>
      <c r="D12" s="11" t="s">
        <v>30</v>
      </c>
      <c r="F12" s="12" t="s">
        <v>31</v>
      </c>
      <c r="G12" s="13" t="s">
        <v>32</v>
      </c>
    </row>
    <row r="13" spans="1:7">
      <c r="A13" s="298" t="s">
        <v>70</v>
      </c>
      <c r="B13" s="299"/>
      <c r="C13" s="14" t="s">
        <v>16</v>
      </c>
      <c r="D13" s="15">
        <v>3.4299999999999997E-2</v>
      </c>
      <c r="F13" s="16">
        <v>3.4299999999999997E-2</v>
      </c>
      <c r="G13" s="17">
        <v>6.7100000000000007E-2</v>
      </c>
    </row>
    <row r="14" spans="1:7" ht="21">
      <c r="A14" s="302" t="s">
        <v>71</v>
      </c>
      <c r="B14" s="303"/>
      <c r="C14" s="18" t="s">
        <v>72</v>
      </c>
      <c r="D14" s="19">
        <v>2.8E-3</v>
      </c>
      <c r="F14" s="20">
        <v>2.8E-3</v>
      </c>
      <c r="G14" s="21">
        <v>7.4999999999999997E-3</v>
      </c>
    </row>
    <row r="15" spans="1:7" ht="21">
      <c r="A15" s="302" t="s">
        <v>73</v>
      </c>
      <c r="B15" s="303"/>
      <c r="C15" s="18" t="s">
        <v>17</v>
      </c>
      <c r="D15" s="19">
        <v>0.01</v>
      </c>
      <c r="F15" s="20">
        <v>0.01</v>
      </c>
      <c r="G15" s="21">
        <v>1.7399999999999999E-2</v>
      </c>
    </row>
    <row r="16" spans="1:7">
      <c r="A16" s="304" t="s">
        <v>74</v>
      </c>
      <c r="B16" s="305"/>
      <c r="C16" s="22" t="s">
        <v>18</v>
      </c>
      <c r="D16" s="23">
        <v>9.4000000000000004E-3</v>
      </c>
      <c r="F16" s="24">
        <v>9.4000000000000004E-3</v>
      </c>
      <c r="G16" s="25">
        <v>1.17E-2</v>
      </c>
    </row>
    <row r="17" spans="1:7">
      <c r="A17" s="310" t="s">
        <v>75</v>
      </c>
      <c r="B17" s="311"/>
      <c r="C17" s="87" t="s">
        <v>19</v>
      </c>
      <c r="D17" s="88">
        <v>6.7400000000000002E-2</v>
      </c>
      <c r="F17" s="16">
        <v>6.7400000000000002E-2</v>
      </c>
      <c r="G17" s="17">
        <v>9.4E-2</v>
      </c>
    </row>
    <row r="18" spans="1:7">
      <c r="A18" s="312" t="s">
        <v>33</v>
      </c>
      <c r="B18" s="26" t="s">
        <v>34</v>
      </c>
      <c r="C18" s="314" t="s">
        <v>35</v>
      </c>
      <c r="D18" s="15">
        <v>6.4999999999999997E-3</v>
      </c>
      <c r="F18" s="316" t="s">
        <v>36</v>
      </c>
      <c r="G18" s="317"/>
    </row>
    <row r="19" spans="1:7">
      <c r="A19" s="312"/>
      <c r="B19" s="27" t="s">
        <v>37</v>
      </c>
      <c r="C19" s="314"/>
      <c r="D19" s="19">
        <v>0.03</v>
      </c>
      <c r="F19" s="316"/>
      <c r="G19" s="317"/>
    </row>
    <row r="20" spans="1:7">
      <c r="A20" s="312"/>
      <c r="B20" s="27" t="s">
        <v>38</v>
      </c>
      <c r="C20" s="314"/>
      <c r="D20" s="19">
        <v>0.05</v>
      </c>
      <c r="F20" s="316"/>
      <c r="G20" s="317"/>
    </row>
    <row r="21" spans="1:7" ht="15.75" thickBot="1">
      <c r="A21" s="313"/>
      <c r="B21" s="35" t="s">
        <v>39</v>
      </c>
      <c r="C21" s="315"/>
      <c r="D21" s="28">
        <v>4.4999999999999998E-2</v>
      </c>
      <c r="F21" s="316"/>
      <c r="G21" s="317"/>
    </row>
    <row r="22" spans="1:7" ht="15.75" thickBot="1">
      <c r="A22" s="318" t="s">
        <v>40</v>
      </c>
      <c r="B22" s="319"/>
      <c r="C22" s="320"/>
      <c r="D22" s="29">
        <f>SUM(D18:D21)</f>
        <v>0.13150000000000001</v>
      </c>
      <c r="F22" s="316"/>
      <c r="G22" s="317"/>
    </row>
    <row r="23" spans="1:7" ht="6.75" customHeight="1" thickBot="1">
      <c r="A23" s="321"/>
      <c r="B23" s="321"/>
      <c r="C23" s="321"/>
      <c r="D23" s="321"/>
      <c r="F23" s="322"/>
      <c r="G23" s="322"/>
    </row>
    <row r="24" spans="1:7" ht="15.75" thickBot="1">
      <c r="A24" s="323" t="s">
        <v>77</v>
      </c>
      <c r="B24" s="324"/>
      <c r="C24" s="325"/>
      <c r="D24" s="30">
        <f>((1+D13+D14+D15)*(1+D16)*(1+D17)/(1-D22)-1)</f>
        <v>0.29899905662176152</v>
      </c>
      <c r="F24" s="31">
        <v>0.20760000000000001</v>
      </c>
      <c r="G24" s="32">
        <v>0.3</v>
      </c>
    </row>
    <row r="25" spans="1:7" ht="15" customHeight="1">
      <c r="A25" s="33"/>
      <c r="B25" s="33"/>
      <c r="C25" s="33"/>
      <c r="D25" s="34"/>
    </row>
    <row r="26" spans="1:7">
      <c r="A26" s="326" t="s">
        <v>20</v>
      </c>
      <c r="B26" s="326"/>
      <c r="C26" s="326"/>
    </row>
    <row r="27" spans="1:7" ht="20.100000000000001" customHeight="1">
      <c r="A27" s="327" t="s">
        <v>76</v>
      </c>
      <c r="B27" s="327"/>
      <c r="C27" s="327"/>
      <c r="F27" s="1"/>
    </row>
    <row r="28" spans="1:7">
      <c r="F28" s="1"/>
    </row>
  </sheetData>
  <mergeCells count="23">
    <mergeCell ref="A23:D23"/>
    <mergeCell ref="F23:G23"/>
    <mergeCell ref="A24:C24"/>
    <mergeCell ref="A26:C26"/>
    <mergeCell ref="A27:C27"/>
    <mergeCell ref="A17:B17"/>
    <mergeCell ref="A18:A21"/>
    <mergeCell ref="C18:C21"/>
    <mergeCell ref="F18:G22"/>
    <mergeCell ref="A22:C22"/>
    <mergeCell ref="A14:B14"/>
    <mergeCell ref="A15:B15"/>
    <mergeCell ref="A16:B16"/>
    <mergeCell ref="B7:D7"/>
    <mergeCell ref="A9:D10"/>
    <mergeCell ref="A11:D11"/>
    <mergeCell ref="B8:D8"/>
    <mergeCell ref="A1:G4"/>
    <mergeCell ref="B5:G5"/>
    <mergeCell ref="B6:D6"/>
    <mergeCell ref="A12:B12"/>
    <mergeCell ref="A13:B13"/>
    <mergeCell ref="F11:G11"/>
  </mergeCells>
  <pageMargins left="0.51181102362204722" right="0.31496062992125984" top="0.39370078740157483" bottom="0.39370078740157483" header="0.31496062992125984" footer="0.31496062992125984"/>
  <pageSetup paperSize="9" scale="94" orientation="portrait" r:id="rId1"/>
  <ignoredErrors>
    <ignoredError sqref="D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zoomScale="80" zoomScaleNormal="80" workbookViewId="0">
      <selection activeCell="J9" sqref="J9"/>
    </sheetView>
  </sheetViews>
  <sheetFormatPr defaultRowHeight="15"/>
  <cols>
    <col min="1" max="1" width="10.42578125" customWidth="1"/>
    <col min="2" max="2" width="53.5703125" customWidth="1"/>
    <col min="3" max="3" width="12" customWidth="1"/>
    <col min="4" max="4" width="13.140625" customWidth="1"/>
    <col min="5" max="5" width="15.42578125" customWidth="1"/>
    <col min="6" max="6" width="28" customWidth="1"/>
    <col min="7" max="7" width="15.7109375" customWidth="1"/>
  </cols>
  <sheetData>
    <row r="1" spans="1:7">
      <c r="A1" s="215"/>
      <c r="B1" s="215"/>
      <c r="C1" s="215"/>
      <c r="D1" s="215"/>
      <c r="E1" s="215"/>
      <c r="F1" s="215"/>
      <c r="G1" s="215"/>
    </row>
    <row r="2" spans="1:7">
      <c r="A2" s="215"/>
      <c r="B2" s="215"/>
      <c r="C2" s="215"/>
      <c r="D2" s="215"/>
      <c r="E2" s="215"/>
      <c r="F2" s="215"/>
      <c r="G2" s="215"/>
    </row>
    <row r="3" spans="1:7">
      <c r="A3" s="215"/>
      <c r="B3" s="215"/>
      <c r="C3" s="215"/>
      <c r="D3" s="215"/>
      <c r="E3" s="215"/>
      <c r="F3" s="215"/>
      <c r="G3" s="215"/>
    </row>
    <row r="4" spans="1:7">
      <c r="A4" s="215"/>
      <c r="B4" s="215"/>
      <c r="C4" s="215"/>
      <c r="D4" s="215"/>
      <c r="E4" s="215"/>
      <c r="F4" s="215"/>
      <c r="G4" s="215"/>
    </row>
    <row r="5" spans="1:7">
      <c r="A5" s="215"/>
      <c r="B5" s="215"/>
      <c r="C5" s="215"/>
      <c r="D5" s="215"/>
      <c r="E5" s="215"/>
      <c r="F5" s="215"/>
      <c r="G5" s="215"/>
    </row>
    <row r="6" spans="1:7" ht="15.75" thickBot="1">
      <c r="A6" s="351"/>
      <c r="B6" s="351"/>
      <c r="C6" s="351"/>
      <c r="D6" s="351"/>
      <c r="E6" s="351"/>
      <c r="F6" s="351"/>
      <c r="G6" s="351"/>
    </row>
    <row r="7" spans="1:7" ht="33" customHeight="1" thickTop="1" thickBot="1">
      <c r="A7" s="328" t="s">
        <v>412</v>
      </c>
      <c r="B7" s="329"/>
      <c r="C7" s="329"/>
      <c r="D7" s="329"/>
      <c r="E7" s="330"/>
      <c r="F7" s="134" t="s">
        <v>413</v>
      </c>
      <c r="G7" s="135">
        <v>44104</v>
      </c>
    </row>
    <row r="8" spans="1:7" ht="39" customHeight="1" thickTop="1" thickBot="1">
      <c r="A8" s="328" t="str">
        <f>ORÇAMENTO!A8</f>
        <v>OBRA: CENTRO DE REFERÊNCIA EM SAÚDE</v>
      </c>
      <c r="B8" s="329"/>
      <c r="C8" s="329"/>
      <c r="D8" s="330"/>
      <c r="E8" s="136" t="s">
        <v>414</v>
      </c>
      <c r="F8" s="352">
        <f>ORÇAMENTO!G9</f>
        <v>102886.97999999998</v>
      </c>
      <c r="G8" s="353"/>
    </row>
    <row r="9" spans="1:7" ht="54" customHeight="1" thickTop="1" thickBot="1">
      <c r="A9" s="328" t="str">
        <f>ORÇAMENTO!A9</f>
        <v>LOCAL DA OBRA: COMUNIDADE NOVA UNIÃO ITAITUBA-PARÁ</v>
      </c>
      <c r="B9" s="329"/>
      <c r="C9" s="330"/>
      <c r="D9" s="136" t="s">
        <v>747</v>
      </c>
      <c r="E9" s="354" t="s">
        <v>430</v>
      </c>
      <c r="F9" s="355"/>
      <c r="G9" s="356"/>
    </row>
    <row r="10" spans="1:7" ht="17.25" thickTop="1">
      <c r="A10" s="137"/>
      <c r="B10" s="138"/>
      <c r="C10" s="138"/>
      <c r="D10" s="138"/>
      <c r="E10" s="138"/>
      <c r="F10" s="138"/>
      <c r="G10" s="139"/>
    </row>
    <row r="11" spans="1:7" ht="23.25" customHeight="1">
      <c r="A11" s="357" t="s">
        <v>431</v>
      </c>
      <c r="B11" s="358"/>
      <c r="C11" s="358"/>
      <c r="D11" s="358"/>
      <c r="E11" s="358"/>
      <c r="F11" s="358"/>
      <c r="G11" s="359"/>
    </row>
    <row r="12" spans="1:7" ht="15.75">
      <c r="A12" s="336" t="s">
        <v>415</v>
      </c>
      <c r="B12" s="337"/>
      <c r="C12" s="140" t="s">
        <v>416</v>
      </c>
      <c r="D12" s="140" t="s">
        <v>417</v>
      </c>
      <c r="E12" s="140" t="s">
        <v>418</v>
      </c>
      <c r="F12" s="140" t="s">
        <v>419</v>
      </c>
      <c r="G12" s="141" t="s">
        <v>4</v>
      </c>
    </row>
    <row r="13" spans="1:7" ht="21.75" customHeight="1">
      <c r="A13" s="142" t="s">
        <v>438</v>
      </c>
      <c r="B13" s="143" t="s">
        <v>433</v>
      </c>
      <c r="C13" s="144" t="s">
        <v>432</v>
      </c>
      <c r="D13" s="144" t="s">
        <v>69</v>
      </c>
      <c r="E13" s="144" t="s">
        <v>421</v>
      </c>
      <c r="F13" s="165">
        <v>87.5</v>
      </c>
      <c r="G13" s="146">
        <v>87.5</v>
      </c>
    </row>
    <row r="14" spans="1:7" ht="21.75" customHeight="1">
      <c r="A14" s="142" t="s">
        <v>439</v>
      </c>
      <c r="B14" s="143" t="s">
        <v>434</v>
      </c>
      <c r="C14" s="144" t="s">
        <v>432</v>
      </c>
      <c r="D14" s="144" t="s">
        <v>437</v>
      </c>
      <c r="E14" s="168">
        <v>0.41</v>
      </c>
      <c r="F14" s="165">
        <v>145</v>
      </c>
      <c r="G14" s="146">
        <v>59.45</v>
      </c>
    </row>
    <row r="15" spans="1:7" ht="21.75" customHeight="1">
      <c r="A15" s="142" t="s">
        <v>440</v>
      </c>
      <c r="B15" s="143" t="s">
        <v>435</v>
      </c>
      <c r="C15" s="144" t="s">
        <v>432</v>
      </c>
      <c r="D15" s="144" t="s">
        <v>422</v>
      </c>
      <c r="E15" s="168">
        <v>0.1</v>
      </c>
      <c r="F15" s="145">
        <v>9.5500000000000007</v>
      </c>
      <c r="G15" s="146">
        <v>0.96</v>
      </c>
    </row>
    <row r="16" spans="1:7" ht="20.25" customHeight="1">
      <c r="A16" s="142">
        <v>88261</v>
      </c>
      <c r="B16" s="143" t="s">
        <v>436</v>
      </c>
      <c r="C16" s="144" t="s">
        <v>432</v>
      </c>
      <c r="D16" s="144" t="s">
        <v>423</v>
      </c>
      <c r="E16" s="168">
        <v>0.4</v>
      </c>
      <c r="F16" s="145">
        <v>17.940000000000001</v>
      </c>
      <c r="G16" s="146">
        <v>7.18</v>
      </c>
    </row>
    <row r="17" spans="1:7" ht="21.75" customHeight="1">
      <c r="A17" s="142">
        <v>88316</v>
      </c>
      <c r="B17" s="143" t="s">
        <v>425</v>
      </c>
      <c r="C17" s="144" t="s">
        <v>432</v>
      </c>
      <c r="D17" s="144" t="s">
        <v>423</v>
      </c>
      <c r="E17" s="168">
        <v>0.4</v>
      </c>
      <c r="F17" s="145">
        <v>14.36</v>
      </c>
      <c r="G17" s="146">
        <v>5.74</v>
      </c>
    </row>
    <row r="18" spans="1:7" ht="15.75">
      <c r="A18" s="341"/>
      <c r="B18" s="342"/>
      <c r="C18" s="342"/>
      <c r="D18" s="342"/>
      <c r="E18" s="343"/>
      <c r="F18" s="147" t="s">
        <v>426</v>
      </c>
      <c r="G18" s="148">
        <v>160.83000000000001</v>
      </c>
    </row>
    <row r="19" spans="1:7" ht="30" customHeight="1">
      <c r="A19" s="333" t="s">
        <v>441</v>
      </c>
      <c r="B19" s="334"/>
      <c r="C19" s="334"/>
      <c r="D19" s="334"/>
      <c r="E19" s="334"/>
      <c r="F19" s="334"/>
      <c r="G19" s="335"/>
    </row>
    <row r="20" spans="1:7" ht="15.75">
      <c r="A20" s="336" t="s">
        <v>415</v>
      </c>
      <c r="B20" s="337"/>
      <c r="C20" s="140" t="s">
        <v>416</v>
      </c>
      <c r="D20" s="140" t="s">
        <v>417</v>
      </c>
      <c r="E20" s="140" t="s">
        <v>418</v>
      </c>
      <c r="F20" s="140" t="s">
        <v>419</v>
      </c>
      <c r="G20" s="141" t="s">
        <v>4</v>
      </c>
    </row>
    <row r="21" spans="1:7" ht="25.5" customHeight="1">
      <c r="A21" s="149">
        <v>88316</v>
      </c>
      <c r="B21" s="150" t="s">
        <v>425</v>
      </c>
      <c r="C21" s="145" t="s">
        <v>432</v>
      </c>
      <c r="D21" s="145" t="s">
        <v>423</v>
      </c>
      <c r="E21" s="168">
        <v>0.12</v>
      </c>
      <c r="F21" s="145">
        <v>14.36</v>
      </c>
      <c r="G21" s="146">
        <v>1.72</v>
      </c>
    </row>
    <row r="22" spans="1:7" ht="19.5" customHeight="1">
      <c r="A22" s="341"/>
      <c r="B22" s="342"/>
      <c r="C22" s="342"/>
      <c r="D22" s="342"/>
      <c r="E22" s="343"/>
      <c r="F22" s="151" t="s">
        <v>426</v>
      </c>
      <c r="G22" s="152">
        <f>SUM(G21:G21)</f>
        <v>1.72</v>
      </c>
    </row>
    <row r="23" spans="1:7" ht="27.75" customHeight="1">
      <c r="A23" s="338" t="s">
        <v>442</v>
      </c>
      <c r="B23" s="339"/>
      <c r="C23" s="339"/>
      <c r="D23" s="339"/>
      <c r="E23" s="339"/>
      <c r="F23" s="339"/>
      <c r="G23" s="340"/>
    </row>
    <row r="24" spans="1:7" ht="15.75">
      <c r="A24" s="336" t="s">
        <v>415</v>
      </c>
      <c r="B24" s="337"/>
      <c r="C24" s="140" t="s">
        <v>416</v>
      </c>
      <c r="D24" s="140" t="s">
        <v>417</v>
      </c>
      <c r="E24" s="140" t="s">
        <v>418</v>
      </c>
      <c r="F24" s="140" t="s">
        <v>419</v>
      </c>
      <c r="G24" s="141" t="s">
        <v>4</v>
      </c>
    </row>
    <row r="25" spans="1:7" ht="15.75">
      <c r="A25" s="149" t="s">
        <v>447</v>
      </c>
      <c r="B25" s="150" t="s">
        <v>443</v>
      </c>
      <c r="C25" s="145" t="s">
        <v>432</v>
      </c>
      <c r="D25" s="145" t="s">
        <v>422</v>
      </c>
      <c r="E25" s="167">
        <v>3.0000000000000001E-3</v>
      </c>
      <c r="F25" s="145">
        <v>8.3800000000000008</v>
      </c>
      <c r="G25" s="146">
        <v>0.03</v>
      </c>
    </row>
    <row r="26" spans="1:7" ht="15.75">
      <c r="A26" s="149" t="s">
        <v>448</v>
      </c>
      <c r="B26" s="150" t="s">
        <v>444</v>
      </c>
      <c r="C26" s="145" t="str">
        <f>C25</f>
        <v>SEDOP</v>
      </c>
      <c r="D26" s="145" t="s">
        <v>422</v>
      </c>
      <c r="E26" s="167">
        <v>2E-3</v>
      </c>
      <c r="F26" s="165">
        <v>8.5</v>
      </c>
      <c r="G26" s="146">
        <v>0.02</v>
      </c>
    </row>
    <row r="27" spans="1:7" ht="15.75">
      <c r="A27" s="149" t="s">
        <v>439</v>
      </c>
      <c r="B27" s="150" t="s">
        <v>434</v>
      </c>
      <c r="C27" s="145" t="str">
        <f t="shared" ref="C27:C31" si="0">C26</f>
        <v>SEDOP</v>
      </c>
      <c r="D27" s="145" t="s">
        <v>451</v>
      </c>
      <c r="E27" s="167">
        <v>0.01</v>
      </c>
      <c r="F27" s="165">
        <v>145</v>
      </c>
      <c r="G27" s="146">
        <v>1.45</v>
      </c>
    </row>
    <row r="28" spans="1:7" ht="15.75">
      <c r="A28" s="149" t="s">
        <v>449</v>
      </c>
      <c r="B28" s="150" t="s">
        <v>445</v>
      </c>
      <c r="C28" s="145" t="str">
        <f t="shared" si="0"/>
        <v>SEDOP</v>
      </c>
      <c r="D28" s="145" t="s">
        <v>451</v>
      </c>
      <c r="E28" s="167">
        <v>0.01</v>
      </c>
      <c r="F28" s="165">
        <v>70</v>
      </c>
      <c r="G28" s="169">
        <v>0.7</v>
      </c>
    </row>
    <row r="29" spans="1:7" ht="15.75">
      <c r="A29" s="149" t="s">
        <v>450</v>
      </c>
      <c r="B29" s="150" t="s">
        <v>446</v>
      </c>
      <c r="C29" s="145" t="str">
        <f t="shared" si="0"/>
        <v>SEDOP</v>
      </c>
      <c r="D29" s="145" t="s">
        <v>452</v>
      </c>
      <c r="E29" s="167">
        <v>0.01</v>
      </c>
      <c r="F29" s="145">
        <v>7.98</v>
      </c>
      <c r="G29" s="146">
        <v>0.08</v>
      </c>
    </row>
    <row r="30" spans="1:7" ht="15.75">
      <c r="A30" s="149">
        <v>88261</v>
      </c>
      <c r="B30" s="150" t="s">
        <v>436</v>
      </c>
      <c r="C30" s="145" t="str">
        <f t="shared" si="0"/>
        <v>SEDOP</v>
      </c>
      <c r="D30" s="145" t="s">
        <v>423</v>
      </c>
      <c r="E30" s="167">
        <v>7.0000000000000007E-2</v>
      </c>
      <c r="F30" s="145">
        <v>17.940000000000001</v>
      </c>
      <c r="G30" s="146">
        <v>1.26</v>
      </c>
    </row>
    <row r="31" spans="1:7" ht="15.75">
      <c r="A31" s="149">
        <v>88316</v>
      </c>
      <c r="B31" s="150" t="s">
        <v>425</v>
      </c>
      <c r="C31" s="145" t="str">
        <f t="shared" si="0"/>
        <v>SEDOP</v>
      </c>
      <c r="D31" s="145" t="s">
        <v>423</v>
      </c>
      <c r="E31" s="167">
        <v>0.05</v>
      </c>
      <c r="F31" s="145">
        <v>14.36</v>
      </c>
      <c r="G31" s="146">
        <v>0.72</v>
      </c>
    </row>
    <row r="32" spans="1:7" ht="15.75">
      <c r="A32" s="341"/>
      <c r="B32" s="342"/>
      <c r="C32" s="342"/>
      <c r="D32" s="342"/>
      <c r="E32" s="343"/>
      <c r="F32" s="151" t="s">
        <v>426</v>
      </c>
      <c r="G32" s="153">
        <f>SUM(G25:G31)</f>
        <v>4.26</v>
      </c>
    </row>
    <row r="33" spans="1:7" ht="23.25" customHeight="1">
      <c r="A33" s="357" t="s">
        <v>453</v>
      </c>
      <c r="B33" s="358"/>
      <c r="C33" s="358"/>
      <c r="D33" s="358"/>
      <c r="E33" s="358"/>
      <c r="F33" s="358"/>
      <c r="G33" s="359"/>
    </row>
    <row r="34" spans="1:7" ht="15.75">
      <c r="A34" s="336" t="s">
        <v>415</v>
      </c>
      <c r="B34" s="337"/>
      <c r="C34" s="140" t="s">
        <v>416</v>
      </c>
      <c r="D34" s="140" t="s">
        <v>417</v>
      </c>
      <c r="E34" s="140" t="s">
        <v>418</v>
      </c>
      <c r="F34" s="140" t="s">
        <v>419</v>
      </c>
      <c r="G34" s="141" t="s">
        <v>4</v>
      </c>
    </row>
    <row r="35" spans="1:7" ht="15.75">
      <c r="A35" s="149" t="s">
        <v>424</v>
      </c>
      <c r="B35" s="150" t="s">
        <v>425</v>
      </c>
      <c r="C35" s="145" t="str">
        <f>C31</f>
        <v>SEDOP</v>
      </c>
      <c r="D35" s="145" t="s">
        <v>423</v>
      </c>
      <c r="E35" s="170">
        <v>3</v>
      </c>
      <c r="F35" s="145">
        <v>14.36</v>
      </c>
      <c r="G35" s="146">
        <v>43.08</v>
      </c>
    </row>
    <row r="36" spans="1:7" ht="15.75">
      <c r="A36" s="341"/>
      <c r="B36" s="342"/>
      <c r="C36" s="342"/>
      <c r="D36" s="342"/>
      <c r="E36" s="343"/>
      <c r="F36" s="147" t="s">
        <v>426</v>
      </c>
      <c r="G36" s="154">
        <f>G35</f>
        <v>43.08</v>
      </c>
    </row>
    <row r="37" spans="1:7" ht="21.75" customHeight="1">
      <c r="A37" s="333" t="s">
        <v>454</v>
      </c>
      <c r="B37" s="334"/>
      <c r="C37" s="334"/>
      <c r="D37" s="334"/>
      <c r="E37" s="334"/>
      <c r="F37" s="334"/>
      <c r="G37" s="335"/>
    </row>
    <row r="38" spans="1:7" ht="15.75">
      <c r="A38" s="336" t="s">
        <v>415</v>
      </c>
      <c r="B38" s="337"/>
      <c r="C38" s="140" t="s">
        <v>416</v>
      </c>
      <c r="D38" s="140" t="s">
        <v>417</v>
      </c>
      <c r="E38" s="140" t="s">
        <v>418</v>
      </c>
      <c r="F38" s="140" t="s">
        <v>419</v>
      </c>
      <c r="G38" s="141" t="s">
        <v>4</v>
      </c>
    </row>
    <row r="39" spans="1:7" ht="15.75">
      <c r="A39" s="149" t="s">
        <v>458</v>
      </c>
      <c r="B39" s="150" t="s">
        <v>455</v>
      </c>
      <c r="C39" s="145" t="str">
        <f>C35</f>
        <v>SEDOP</v>
      </c>
      <c r="D39" s="145" t="s">
        <v>456</v>
      </c>
      <c r="E39" s="167">
        <v>0.3</v>
      </c>
      <c r="F39" s="145">
        <v>11.06</v>
      </c>
      <c r="G39" s="146">
        <v>3.32</v>
      </c>
    </row>
    <row r="40" spans="1:7" ht="15.75">
      <c r="A40" s="149" t="s">
        <v>459</v>
      </c>
      <c r="B40" s="150" t="s">
        <v>457</v>
      </c>
      <c r="C40" s="145" t="str">
        <f>C39</f>
        <v>SEDOP</v>
      </c>
      <c r="D40" s="145" t="s">
        <v>64</v>
      </c>
      <c r="E40" s="167">
        <v>1.25</v>
      </c>
      <c r="F40" s="165">
        <v>38</v>
      </c>
      <c r="G40" s="146">
        <v>47.5</v>
      </c>
    </row>
    <row r="41" spans="1:7" ht="15.75">
      <c r="A41" s="149">
        <v>88316</v>
      </c>
      <c r="B41" s="150" t="s">
        <v>425</v>
      </c>
      <c r="C41" s="145" t="str">
        <f t="shared" ref="C41" si="1">C40</f>
        <v>SEDOP</v>
      </c>
      <c r="D41" s="145" t="s">
        <v>423</v>
      </c>
      <c r="E41" s="167">
        <v>3</v>
      </c>
      <c r="F41" s="145">
        <v>14.36</v>
      </c>
      <c r="G41" s="146">
        <v>43.08</v>
      </c>
    </row>
    <row r="42" spans="1:7" ht="15.75">
      <c r="A42" s="341"/>
      <c r="B42" s="342"/>
      <c r="C42" s="342"/>
      <c r="D42" s="342"/>
      <c r="E42" s="343"/>
      <c r="F42" s="147" t="s">
        <v>426</v>
      </c>
      <c r="G42" s="154">
        <f>SUM(G39:G41)</f>
        <v>93.9</v>
      </c>
    </row>
    <row r="43" spans="1:7" ht="23.25" customHeight="1">
      <c r="A43" s="333" t="s">
        <v>460</v>
      </c>
      <c r="B43" s="334"/>
      <c r="C43" s="334"/>
      <c r="D43" s="334"/>
      <c r="E43" s="334"/>
      <c r="F43" s="334"/>
      <c r="G43" s="335"/>
    </row>
    <row r="44" spans="1:7" ht="15.75">
      <c r="A44" s="336" t="s">
        <v>415</v>
      </c>
      <c r="B44" s="337"/>
      <c r="C44" s="140" t="s">
        <v>416</v>
      </c>
      <c r="D44" s="140" t="s">
        <v>417</v>
      </c>
      <c r="E44" s="140" t="s">
        <v>418</v>
      </c>
      <c r="F44" s="140" t="s">
        <v>419</v>
      </c>
      <c r="G44" s="141" t="s">
        <v>4</v>
      </c>
    </row>
    <row r="45" spans="1:7" ht="15.75">
      <c r="A45" s="149">
        <v>50036</v>
      </c>
      <c r="B45" s="150" t="s">
        <v>461</v>
      </c>
      <c r="C45" s="145" t="s">
        <v>432</v>
      </c>
      <c r="D45" s="145" t="s">
        <v>69</v>
      </c>
      <c r="E45" s="167">
        <v>12</v>
      </c>
      <c r="F45" s="145">
        <v>84.76</v>
      </c>
      <c r="G45" s="146">
        <v>1017.12</v>
      </c>
    </row>
    <row r="46" spans="1:7" ht="15.75">
      <c r="A46" s="149">
        <v>50037</v>
      </c>
      <c r="B46" s="150" t="s">
        <v>462</v>
      </c>
      <c r="C46" s="145" t="str">
        <f>C45</f>
        <v>SEDOP</v>
      </c>
      <c r="D46" s="145" t="s">
        <v>69</v>
      </c>
      <c r="E46" s="167">
        <v>12</v>
      </c>
      <c r="F46" s="145">
        <v>4.3099999999999996</v>
      </c>
      <c r="G46" s="146">
        <v>51.72</v>
      </c>
    </row>
    <row r="47" spans="1:7" ht="15.75">
      <c r="A47" s="149">
        <v>50038</v>
      </c>
      <c r="B47" s="150" t="s">
        <v>463</v>
      </c>
      <c r="C47" s="145" t="str">
        <f t="shared" ref="C47:C48" si="2">C46</f>
        <v>SEDOP</v>
      </c>
      <c r="D47" s="145" t="s">
        <v>422</v>
      </c>
      <c r="E47" s="167">
        <v>60</v>
      </c>
      <c r="F47" s="165">
        <v>8.5</v>
      </c>
      <c r="G47" s="146">
        <v>510</v>
      </c>
    </row>
    <row r="48" spans="1:7" ht="31.5">
      <c r="A48" s="149">
        <v>50259</v>
      </c>
      <c r="B48" s="150" t="s">
        <v>464</v>
      </c>
      <c r="C48" s="145" t="str">
        <f t="shared" si="2"/>
        <v>SEDOP</v>
      </c>
      <c r="D48" s="145" t="s">
        <v>64</v>
      </c>
      <c r="E48" s="167">
        <v>1</v>
      </c>
      <c r="F48" s="145">
        <v>610.84</v>
      </c>
      <c r="G48" s="146">
        <v>610.84</v>
      </c>
    </row>
    <row r="49" spans="1:7" ht="15.75">
      <c r="A49" s="341"/>
      <c r="B49" s="342"/>
      <c r="C49" s="342"/>
      <c r="D49" s="342"/>
      <c r="E49" s="343"/>
      <c r="F49" s="147" t="s">
        <v>426</v>
      </c>
      <c r="G49" s="154">
        <f>SUM(G45:G48)</f>
        <v>2189.6799999999998</v>
      </c>
    </row>
    <row r="50" spans="1:7" ht="15.75">
      <c r="A50" s="333" t="s">
        <v>465</v>
      </c>
      <c r="B50" s="334"/>
      <c r="C50" s="334"/>
      <c r="D50" s="334"/>
      <c r="E50" s="334"/>
      <c r="F50" s="334"/>
      <c r="G50" s="335"/>
    </row>
    <row r="51" spans="1:7" ht="15.75">
      <c r="A51" s="336" t="s">
        <v>415</v>
      </c>
      <c r="B51" s="337"/>
      <c r="C51" s="140" t="s">
        <v>416</v>
      </c>
      <c r="D51" s="140" t="s">
        <v>417</v>
      </c>
      <c r="E51" s="140" t="s">
        <v>418</v>
      </c>
      <c r="F51" s="140" t="s">
        <v>419</v>
      </c>
      <c r="G51" s="141" t="s">
        <v>4</v>
      </c>
    </row>
    <row r="52" spans="1:7" ht="15.75">
      <c r="A52" s="149">
        <v>50036</v>
      </c>
      <c r="B52" s="150" t="s">
        <v>461</v>
      </c>
      <c r="C52" s="145" t="s">
        <v>432</v>
      </c>
      <c r="D52" s="145" t="s">
        <v>69</v>
      </c>
      <c r="E52" s="167">
        <v>12</v>
      </c>
      <c r="F52" s="145">
        <v>84.76</v>
      </c>
      <c r="G52" s="146">
        <v>1017.12</v>
      </c>
    </row>
    <row r="53" spans="1:7" ht="15.75">
      <c r="A53" s="149">
        <v>50037</v>
      </c>
      <c r="B53" s="150" t="s">
        <v>462</v>
      </c>
      <c r="C53" s="145" t="str">
        <f>C52</f>
        <v>SEDOP</v>
      </c>
      <c r="D53" s="145" t="s">
        <v>69</v>
      </c>
      <c r="E53" s="167">
        <v>12</v>
      </c>
      <c r="F53" s="145">
        <v>4.3099999999999996</v>
      </c>
      <c r="G53" s="146">
        <v>51.72</v>
      </c>
    </row>
    <row r="54" spans="1:7" ht="15.75">
      <c r="A54" s="149">
        <v>50038</v>
      </c>
      <c r="B54" s="150" t="s">
        <v>463</v>
      </c>
      <c r="C54" s="145" t="str">
        <f t="shared" ref="C54:C55" si="3">C53</f>
        <v>SEDOP</v>
      </c>
      <c r="D54" s="145" t="s">
        <v>422</v>
      </c>
      <c r="E54" s="167">
        <v>45</v>
      </c>
      <c r="F54" s="165">
        <v>8.5</v>
      </c>
      <c r="G54" s="146">
        <v>382.5</v>
      </c>
    </row>
    <row r="55" spans="1:7" ht="31.5">
      <c r="A55" s="149">
        <v>50259</v>
      </c>
      <c r="B55" s="150" t="s">
        <v>464</v>
      </c>
      <c r="C55" s="145" t="str">
        <f t="shared" si="3"/>
        <v>SEDOP</v>
      </c>
      <c r="D55" s="145" t="s">
        <v>64</v>
      </c>
      <c r="E55" s="167">
        <v>1</v>
      </c>
      <c r="F55" s="145">
        <v>610.84</v>
      </c>
      <c r="G55" s="146">
        <v>610.84</v>
      </c>
    </row>
    <row r="56" spans="1:7" ht="15.75">
      <c r="A56" s="341"/>
      <c r="B56" s="342"/>
      <c r="C56" s="342"/>
      <c r="D56" s="342"/>
      <c r="E56" s="343"/>
      <c r="F56" s="147" t="s">
        <v>426</v>
      </c>
      <c r="G56" s="154">
        <f>SUM(G52:G55)</f>
        <v>2062.1799999999998</v>
      </c>
    </row>
    <row r="57" spans="1:7" ht="23.25" customHeight="1">
      <c r="A57" s="333" t="s">
        <v>466</v>
      </c>
      <c r="B57" s="334"/>
      <c r="C57" s="334"/>
      <c r="D57" s="334"/>
      <c r="E57" s="334"/>
      <c r="F57" s="334"/>
      <c r="G57" s="335"/>
    </row>
    <row r="58" spans="1:7" ht="15.75">
      <c r="A58" s="336" t="s">
        <v>415</v>
      </c>
      <c r="B58" s="337"/>
      <c r="C58" s="140" t="s">
        <v>416</v>
      </c>
      <c r="D58" s="140" t="s">
        <v>417</v>
      </c>
      <c r="E58" s="140" t="s">
        <v>418</v>
      </c>
      <c r="F58" s="140" t="s">
        <v>419</v>
      </c>
      <c r="G58" s="141" t="s">
        <v>4</v>
      </c>
    </row>
    <row r="59" spans="1:7" ht="15.75">
      <c r="A59" s="149">
        <v>50036</v>
      </c>
      <c r="B59" s="150" t="s">
        <v>461</v>
      </c>
      <c r="C59" s="145" t="s">
        <v>432</v>
      </c>
      <c r="D59" s="145" t="s">
        <v>69</v>
      </c>
      <c r="E59" s="167">
        <v>12</v>
      </c>
      <c r="F59" s="145">
        <v>84.76</v>
      </c>
      <c r="G59" s="146">
        <v>1017.12</v>
      </c>
    </row>
    <row r="60" spans="1:7" ht="15.75">
      <c r="A60" s="149">
        <v>50037</v>
      </c>
      <c r="B60" s="150" t="s">
        <v>462</v>
      </c>
      <c r="C60" s="145" t="str">
        <f>C59</f>
        <v>SEDOP</v>
      </c>
      <c r="D60" s="145" t="s">
        <v>69</v>
      </c>
      <c r="E60" s="167">
        <v>12</v>
      </c>
      <c r="F60" s="145">
        <v>4.3099999999999996</v>
      </c>
      <c r="G60" s="146">
        <v>51.72</v>
      </c>
    </row>
    <row r="61" spans="1:7" ht="15.75">
      <c r="A61" s="149">
        <v>50038</v>
      </c>
      <c r="B61" s="150" t="s">
        <v>463</v>
      </c>
      <c r="C61" s="145" t="str">
        <f t="shared" ref="C61:C62" si="4">C60</f>
        <v>SEDOP</v>
      </c>
      <c r="D61" s="145" t="s">
        <v>422</v>
      </c>
      <c r="E61" s="167">
        <v>80</v>
      </c>
      <c r="F61" s="165">
        <v>8.5</v>
      </c>
      <c r="G61" s="146">
        <v>680</v>
      </c>
    </row>
    <row r="62" spans="1:7" ht="31.5">
      <c r="A62" s="149">
        <v>50259</v>
      </c>
      <c r="B62" s="150" t="s">
        <v>464</v>
      </c>
      <c r="C62" s="145" t="str">
        <f t="shared" si="4"/>
        <v>SEDOP</v>
      </c>
      <c r="D62" s="145" t="s">
        <v>64</v>
      </c>
      <c r="E62" s="167">
        <v>1</v>
      </c>
      <c r="F62" s="145">
        <v>610.84</v>
      </c>
      <c r="G62" s="146">
        <v>610.84</v>
      </c>
    </row>
    <row r="63" spans="1:7" ht="17.25" customHeight="1">
      <c r="A63" s="341"/>
      <c r="B63" s="342"/>
      <c r="C63" s="342"/>
      <c r="D63" s="342"/>
      <c r="E63" s="343"/>
      <c r="F63" s="147" t="s">
        <v>426</v>
      </c>
      <c r="G63" s="154">
        <f>SUM(G59:G62)</f>
        <v>2359.6799999999998</v>
      </c>
    </row>
    <row r="64" spans="1:7" ht="19.5" customHeight="1">
      <c r="A64" s="333" t="s">
        <v>467</v>
      </c>
      <c r="B64" s="334"/>
      <c r="C64" s="334"/>
      <c r="D64" s="334"/>
      <c r="E64" s="334"/>
      <c r="F64" s="334"/>
      <c r="G64" s="335"/>
    </row>
    <row r="65" spans="1:7" ht="15.75">
      <c r="A65" s="336" t="s">
        <v>415</v>
      </c>
      <c r="B65" s="337"/>
      <c r="C65" s="140" t="s">
        <v>416</v>
      </c>
      <c r="D65" s="140" t="s">
        <v>417</v>
      </c>
      <c r="E65" s="140" t="s">
        <v>418</v>
      </c>
      <c r="F65" s="140" t="s">
        <v>419</v>
      </c>
      <c r="G65" s="141" t="s">
        <v>4</v>
      </c>
    </row>
    <row r="66" spans="1:7" ht="20.25" customHeight="1">
      <c r="A66" s="149" t="s">
        <v>473</v>
      </c>
      <c r="B66" s="150" t="s">
        <v>468</v>
      </c>
      <c r="C66" s="145" t="str">
        <f>C61</f>
        <v>SEDOP</v>
      </c>
      <c r="D66" s="145" t="s">
        <v>64</v>
      </c>
      <c r="E66" s="167">
        <v>0.84</v>
      </c>
      <c r="F66" s="145">
        <v>52.58</v>
      </c>
      <c r="G66" s="146">
        <v>44.17</v>
      </c>
    </row>
    <row r="67" spans="1:7" ht="21.75" customHeight="1">
      <c r="A67" s="149" t="s">
        <v>474</v>
      </c>
      <c r="B67" s="150" t="s">
        <v>469</v>
      </c>
      <c r="C67" s="145" t="str">
        <f>C66</f>
        <v>SEDOP</v>
      </c>
      <c r="D67" s="145" t="s">
        <v>423</v>
      </c>
      <c r="E67" s="167">
        <v>0.72</v>
      </c>
      <c r="F67" s="145">
        <v>4.07</v>
      </c>
      <c r="G67" s="146">
        <v>2.93</v>
      </c>
    </row>
    <row r="68" spans="1:7" ht="22.5" customHeight="1">
      <c r="A68" s="149" t="s">
        <v>475</v>
      </c>
      <c r="B68" s="150" t="s">
        <v>470</v>
      </c>
      <c r="C68" s="145" t="str">
        <f>C67</f>
        <v>SEDOP</v>
      </c>
      <c r="D68" s="145" t="s">
        <v>477</v>
      </c>
      <c r="E68" s="167">
        <v>6.75</v>
      </c>
      <c r="F68" s="145">
        <v>34.5</v>
      </c>
      <c r="G68" s="146">
        <v>232.88</v>
      </c>
    </row>
    <row r="69" spans="1:7" ht="22.5" customHeight="1">
      <c r="A69" s="149" t="s">
        <v>476</v>
      </c>
      <c r="B69" s="150" t="s">
        <v>471</v>
      </c>
      <c r="C69" s="145" t="str">
        <f>C66</f>
        <v>SEDOP</v>
      </c>
      <c r="D69" s="145" t="s">
        <v>64</v>
      </c>
      <c r="E69" s="167">
        <v>0.89</v>
      </c>
      <c r="F69" s="145">
        <v>112.5</v>
      </c>
      <c r="G69" s="146">
        <v>100.13</v>
      </c>
    </row>
    <row r="70" spans="1:7" ht="24" customHeight="1">
      <c r="A70" s="149">
        <v>88309</v>
      </c>
      <c r="B70" s="150" t="s">
        <v>428</v>
      </c>
      <c r="C70" s="145" t="str">
        <f>C66</f>
        <v>SEDOP</v>
      </c>
      <c r="D70" s="145" t="s">
        <v>423</v>
      </c>
      <c r="E70" s="167">
        <v>5</v>
      </c>
      <c r="F70" s="145">
        <v>18.03</v>
      </c>
      <c r="G70" s="146">
        <v>90.15</v>
      </c>
    </row>
    <row r="71" spans="1:7" ht="24" customHeight="1">
      <c r="A71" s="149">
        <v>88316</v>
      </c>
      <c r="B71" s="150" t="s">
        <v>425</v>
      </c>
      <c r="C71" s="145" t="str">
        <f>C66</f>
        <v>SEDOP</v>
      </c>
      <c r="D71" s="145" t="s">
        <v>423</v>
      </c>
      <c r="E71" s="167">
        <v>8</v>
      </c>
      <c r="F71" s="145">
        <v>14.36</v>
      </c>
      <c r="G71" s="146">
        <v>114.88</v>
      </c>
    </row>
    <row r="72" spans="1:7" ht="32.25" customHeight="1">
      <c r="A72" s="149">
        <v>88377</v>
      </c>
      <c r="B72" s="150" t="s">
        <v>472</v>
      </c>
      <c r="C72" s="145" t="str">
        <f>C66</f>
        <v>SEDOP</v>
      </c>
      <c r="D72" s="145" t="s">
        <v>423</v>
      </c>
      <c r="E72" s="167">
        <v>1.5</v>
      </c>
      <c r="F72" s="145">
        <v>17.13</v>
      </c>
      <c r="G72" s="146">
        <v>25.7</v>
      </c>
    </row>
    <row r="73" spans="1:7" ht="15.75">
      <c r="A73" s="341"/>
      <c r="B73" s="342"/>
      <c r="C73" s="342"/>
      <c r="D73" s="342"/>
      <c r="E73" s="343"/>
      <c r="F73" s="147" t="s">
        <v>426</v>
      </c>
      <c r="G73" s="154">
        <f>SUM(G66:G72)</f>
        <v>610.84</v>
      </c>
    </row>
    <row r="74" spans="1:7" ht="19.5" customHeight="1">
      <c r="A74" s="333" t="s">
        <v>478</v>
      </c>
      <c r="B74" s="334"/>
      <c r="C74" s="334"/>
      <c r="D74" s="334"/>
      <c r="E74" s="334"/>
      <c r="F74" s="334"/>
      <c r="G74" s="335"/>
    </row>
    <row r="75" spans="1:7" ht="15.75">
      <c r="A75" s="336" t="s">
        <v>415</v>
      </c>
      <c r="B75" s="337"/>
      <c r="C75" s="140" t="s">
        <v>416</v>
      </c>
      <c r="D75" s="140" t="s">
        <v>417</v>
      </c>
      <c r="E75" s="140" t="s">
        <v>418</v>
      </c>
      <c r="F75" s="140" t="s">
        <v>419</v>
      </c>
      <c r="G75" s="141" t="s">
        <v>4</v>
      </c>
    </row>
    <row r="76" spans="1:7" ht="15.75">
      <c r="A76" s="149" t="s">
        <v>481</v>
      </c>
      <c r="B76" s="150" t="s">
        <v>479</v>
      </c>
      <c r="C76" s="145" t="str">
        <f>C72</f>
        <v>SEDOP</v>
      </c>
      <c r="D76" s="145" t="s">
        <v>417</v>
      </c>
      <c r="E76" s="166">
        <v>34</v>
      </c>
      <c r="F76" s="145">
        <v>0.7</v>
      </c>
      <c r="G76" s="146">
        <v>23.8</v>
      </c>
    </row>
    <row r="77" spans="1:7" ht="15.75">
      <c r="A77" s="149">
        <v>110764</v>
      </c>
      <c r="B77" s="150" t="s">
        <v>480</v>
      </c>
      <c r="C77" s="145" t="str">
        <f>C76</f>
        <v>SEDOP</v>
      </c>
      <c r="D77" s="145" t="s">
        <v>64</v>
      </c>
      <c r="E77" s="166">
        <v>0.02</v>
      </c>
      <c r="F77" s="145">
        <v>339.61</v>
      </c>
      <c r="G77" s="146">
        <v>6.79</v>
      </c>
    </row>
    <row r="78" spans="1:7" ht="15.75">
      <c r="A78" s="149">
        <v>88309</v>
      </c>
      <c r="B78" s="150" t="s">
        <v>428</v>
      </c>
      <c r="C78" s="145" t="str">
        <f>C77</f>
        <v>SEDOP</v>
      </c>
      <c r="D78" s="145" t="s">
        <v>423</v>
      </c>
      <c r="E78" s="166">
        <v>1</v>
      </c>
      <c r="F78" s="145">
        <v>18.03</v>
      </c>
      <c r="G78" s="146">
        <v>18.03</v>
      </c>
    </row>
    <row r="79" spans="1:7" ht="15.75">
      <c r="A79" s="149">
        <v>88316</v>
      </c>
      <c r="B79" s="150" t="s">
        <v>425</v>
      </c>
      <c r="C79" s="145" t="str">
        <f t="shared" ref="C79" si="5">C78</f>
        <v>SEDOP</v>
      </c>
      <c r="D79" s="145" t="s">
        <v>423</v>
      </c>
      <c r="E79" s="166">
        <v>0.5</v>
      </c>
      <c r="F79" s="145">
        <v>14.36</v>
      </c>
      <c r="G79" s="146">
        <v>7.18</v>
      </c>
    </row>
    <row r="80" spans="1:7" ht="15.75">
      <c r="A80" s="341"/>
      <c r="B80" s="342"/>
      <c r="C80" s="342"/>
      <c r="D80" s="342"/>
      <c r="E80" s="343"/>
      <c r="F80" s="147" t="s">
        <v>426</v>
      </c>
      <c r="G80" s="154">
        <f>SUM(G76:G79)</f>
        <v>55.800000000000004</v>
      </c>
    </row>
    <row r="81" spans="1:7" ht="15.75">
      <c r="A81" s="333" t="s">
        <v>482</v>
      </c>
      <c r="B81" s="334"/>
      <c r="C81" s="334"/>
      <c r="D81" s="334"/>
      <c r="E81" s="334"/>
      <c r="F81" s="334"/>
      <c r="G81" s="335"/>
    </row>
    <row r="82" spans="1:7" ht="15.75">
      <c r="A82" s="336" t="s">
        <v>415</v>
      </c>
      <c r="B82" s="337"/>
      <c r="C82" s="140" t="s">
        <v>416</v>
      </c>
      <c r="D82" s="140" t="s">
        <v>417</v>
      </c>
      <c r="E82" s="140" t="s">
        <v>418</v>
      </c>
      <c r="F82" s="140" t="s">
        <v>419</v>
      </c>
      <c r="G82" s="141" t="s">
        <v>4</v>
      </c>
    </row>
    <row r="83" spans="1:7" ht="15.75">
      <c r="A83" s="149" t="s">
        <v>481</v>
      </c>
      <c r="B83" s="150" t="s">
        <v>479</v>
      </c>
      <c r="C83" s="145" t="str">
        <f>C79</f>
        <v>SEDOP</v>
      </c>
      <c r="D83" s="145" t="s">
        <v>417</v>
      </c>
      <c r="E83" s="166">
        <v>50</v>
      </c>
      <c r="F83" s="145">
        <v>0.7</v>
      </c>
      <c r="G83" s="146">
        <v>35</v>
      </c>
    </row>
    <row r="84" spans="1:7" ht="15.75">
      <c r="A84" s="149">
        <v>110764</v>
      </c>
      <c r="B84" s="150" t="s">
        <v>480</v>
      </c>
      <c r="C84" s="145" t="str">
        <f>C83</f>
        <v>SEDOP</v>
      </c>
      <c r="D84" s="145" t="s">
        <v>64</v>
      </c>
      <c r="E84" s="166">
        <v>0.03</v>
      </c>
      <c r="F84" s="145">
        <v>339.61</v>
      </c>
      <c r="G84" s="146">
        <v>10.19</v>
      </c>
    </row>
    <row r="85" spans="1:7" ht="15.75">
      <c r="A85" s="149">
        <v>88309</v>
      </c>
      <c r="B85" s="150" t="s">
        <v>428</v>
      </c>
      <c r="C85" s="145" t="str">
        <f>C84</f>
        <v>SEDOP</v>
      </c>
      <c r="D85" s="145" t="s">
        <v>423</v>
      </c>
      <c r="E85" s="166">
        <v>1.2</v>
      </c>
      <c r="F85" s="145">
        <v>18.03</v>
      </c>
      <c r="G85" s="146">
        <v>21.64</v>
      </c>
    </row>
    <row r="86" spans="1:7" ht="15.75">
      <c r="A86" s="149">
        <v>88316</v>
      </c>
      <c r="B86" s="150" t="s">
        <v>425</v>
      </c>
      <c r="C86" s="145" t="str">
        <f t="shared" ref="C86" si="6">C85</f>
        <v>SEDOP</v>
      </c>
      <c r="D86" s="145" t="s">
        <v>423</v>
      </c>
      <c r="E86" s="166">
        <v>0.6</v>
      </c>
      <c r="F86" s="145">
        <v>14.36</v>
      </c>
      <c r="G86" s="146">
        <v>8.6199999999999992</v>
      </c>
    </row>
    <row r="87" spans="1:7" ht="15.75">
      <c r="A87" s="341"/>
      <c r="B87" s="342"/>
      <c r="C87" s="342"/>
      <c r="D87" s="342"/>
      <c r="E87" s="343"/>
      <c r="F87" s="147" t="s">
        <v>426</v>
      </c>
      <c r="G87" s="154">
        <f>SUM(G83:G86)</f>
        <v>75.45</v>
      </c>
    </row>
    <row r="88" spans="1:7" ht="15.75">
      <c r="A88" s="333" t="s">
        <v>483</v>
      </c>
      <c r="B88" s="334"/>
      <c r="C88" s="334"/>
      <c r="D88" s="334"/>
      <c r="E88" s="334"/>
      <c r="F88" s="334"/>
      <c r="G88" s="335"/>
    </row>
    <row r="89" spans="1:7" ht="15.75">
      <c r="A89" s="336" t="s">
        <v>415</v>
      </c>
      <c r="B89" s="337"/>
      <c r="C89" s="140" t="s">
        <v>416</v>
      </c>
      <c r="D89" s="140" t="s">
        <v>417</v>
      </c>
      <c r="E89" s="140" t="s">
        <v>418</v>
      </c>
      <c r="F89" s="140" t="s">
        <v>419</v>
      </c>
      <c r="G89" s="141" t="s">
        <v>4</v>
      </c>
    </row>
    <row r="90" spans="1:7" ht="15.75">
      <c r="A90" s="149">
        <v>110248</v>
      </c>
      <c r="B90" s="150" t="s">
        <v>484</v>
      </c>
      <c r="C90" s="145" t="s">
        <v>432</v>
      </c>
      <c r="D90" s="145" t="s">
        <v>64</v>
      </c>
      <c r="E90" s="167">
        <v>3.0000000000000001E-3</v>
      </c>
      <c r="F90" s="145">
        <v>529.19000000000005</v>
      </c>
      <c r="G90" s="146">
        <v>1.59</v>
      </c>
    </row>
    <row r="91" spans="1:7" ht="15.75">
      <c r="A91" s="149">
        <v>88309</v>
      </c>
      <c r="B91" s="150" t="s">
        <v>428</v>
      </c>
      <c r="C91" s="145" t="str">
        <f>C90</f>
        <v>SEDOP</v>
      </c>
      <c r="D91" s="145" t="s">
        <v>423</v>
      </c>
      <c r="E91" s="167">
        <v>0.23</v>
      </c>
      <c r="F91" s="145">
        <v>18.03</v>
      </c>
      <c r="G91" s="146">
        <v>4.1500000000000004</v>
      </c>
    </row>
    <row r="92" spans="1:7" ht="15.75">
      <c r="A92" s="149">
        <v>88316</v>
      </c>
      <c r="B92" s="150" t="s">
        <v>425</v>
      </c>
      <c r="C92" s="145" t="str">
        <f>C91</f>
        <v>SEDOP</v>
      </c>
      <c r="D92" s="145" t="s">
        <v>423</v>
      </c>
      <c r="E92" s="167">
        <v>0.23</v>
      </c>
      <c r="F92" s="145">
        <v>14.36</v>
      </c>
      <c r="G92" s="146">
        <v>3.3</v>
      </c>
    </row>
    <row r="93" spans="1:7" ht="15.75">
      <c r="A93" s="341"/>
      <c r="B93" s="342"/>
      <c r="C93" s="342"/>
      <c r="D93" s="342"/>
      <c r="E93" s="343"/>
      <c r="F93" s="155" t="s">
        <v>426</v>
      </c>
      <c r="G93" s="156">
        <f>SUM(G90:G92)</f>
        <v>9.0399999999999991</v>
      </c>
    </row>
    <row r="94" spans="1:7" ht="15.75">
      <c r="A94" s="333" t="s">
        <v>485</v>
      </c>
      <c r="B94" s="334"/>
      <c r="C94" s="334"/>
      <c r="D94" s="334"/>
      <c r="E94" s="334"/>
      <c r="F94" s="334"/>
      <c r="G94" s="335"/>
    </row>
    <row r="95" spans="1:7" ht="15.75">
      <c r="A95" s="336" t="s">
        <v>415</v>
      </c>
      <c r="B95" s="337"/>
      <c r="C95" s="140" t="s">
        <v>416</v>
      </c>
      <c r="D95" s="140" t="s">
        <v>417</v>
      </c>
      <c r="E95" s="140" t="s">
        <v>418</v>
      </c>
      <c r="F95" s="140" t="s">
        <v>419</v>
      </c>
      <c r="G95" s="141" t="s">
        <v>4</v>
      </c>
    </row>
    <row r="96" spans="1:7" ht="15.75">
      <c r="A96" s="149">
        <v>110764</v>
      </c>
      <c r="B96" s="150" t="s">
        <v>486</v>
      </c>
      <c r="C96" s="145" t="s">
        <v>432</v>
      </c>
      <c r="D96" s="145" t="s">
        <v>64</v>
      </c>
      <c r="E96" s="145">
        <v>2.5000000000000001E-2</v>
      </c>
      <c r="F96" s="145">
        <v>339.61</v>
      </c>
      <c r="G96" s="146">
        <v>8.49</v>
      </c>
    </row>
    <row r="97" spans="1:7" ht="15.75">
      <c r="A97" s="149">
        <v>88309</v>
      </c>
      <c r="B97" s="150" t="s">
        <v>428</v>
      </c>
      <c r="C97" s="145" t="str">
        <f>C96</f>
        <v>SEDOP</v>
      </c>
      <c r="D97" s="145" t="s">
        <v>423</v>
      </c>
      <c r="E97" s="171">
        <v>0.87</v>
      </c>
      <c r="F97" s="172">
        <v>14.38</v>
      </c>
      <c r="G97" s="173">
        <v>12.51</v>
      </c>
    </row>
    <row r="98" spans="1:7" ht="15.75">
      <c r="A98" s="149">
        <v>88316</v>
      </c>
      <c r="B98" s="150" t="s">
        <v>425</v>
      </c>
      <c r="C98" s="145" t="str">
        <f>C97</f>
        <v>SEDOP</v>
      </c>
      <c r="D98" s="145" t="s">
        <v>423</v>
      </c>
      <c r="E98" s="171">
        <v>0.87</v>
      </c>
      <c r="F98" s="172">
        <v>18.03</v>
      </c>
      <c r="G98" s="173">
        <v>15.69</v>
      </c>
    </row>
    <row r="99" spans="1:7" ht="15.75">
      <c r="A99" s="341"/>
      <c r="B99" s="342"/>
      <c r="C99" s="342"/>
      <c r="D99" s="342"/>
      <c r="E99" s="343"/>
      <c r="F99" s="147" t="s">
        <v>426</v>
      </c>
      <c r="G99" s="154">
        <f>SUM(G96:G98)</f>
        <v>36.69</v>
      </c>
    </row>
    <row r="100" spans="1:7" ht="40.5" customHeight="1">
      <c r="A100" s="333" t="s">
        <v>487</v>
      </c>
      <c r="B100" s="334"/>
      <c r="C100" s="334"/>
      <c r="D100" s="334"/>
      <c r="E100" s="334"/>
      <c r="F100" s="334"/>
      <c r="G100" s="335"/>
    </row>
    <row r="101" spans="1:7" ht="15.75">
      <c r="A101" s="336" t="s">
        <v>415</v>
      </c>
      <c r="B101" s="337"/>
      <c r="C101" s="140" t="s">
        <v>416</v>
      </c>
      <c r="D101" s="140" t="s">
        <v>417</v>
      </c>
      <c r="E101" s="140" t="s">
        <v>418</v>
      </c>
      <c r="F101" s="140" t="s">
        <v>419</v>
      </c>
      <c r="G101" s="141" t="s">
        <v>4</v>
      </c>
    </row>
    <row r="102" spans="1:7" ht="47.25">
      <c r="A102" s="150" t="s">
        <v>748</v>
      </c>
      <c r="B102" s="150" t="s">
        <v>749</v>
      </c>
      <c r="C102" s="191" t="s">
        <v>420</v>
      </c>
      <c r="D102" s="191" t="s">
        <v>69</v>
      </c>
      <c r="E102" s="191" t="s">
        <v>756</v>
      </c>
      <c r="F102" s="191" t="s">
        <v>757</v>
      </c>
      <c r="G102" s="191">
        <v>26.89</v>
      </c>
    </row>
    <row r="103" spans="1:7" ht="15.75">
      <c r="A103" s="150" t="s">
        <v>750</v>
      </c>
      <c r="B103" s="150" t="s">
        <v>751</v>
      </c>
      <c r="C103" s="191" t="str">
        <f>C102</f>
        <v>SINAPI</v>
      </c>
      <c r="D103" s="191" t="s">
        <v>422</v>
      </c>
      <c r="E103" s="191" t="s">
        <v>758</v>
      </c>
      <c r="F103" s="191" t="s">
        <v>759</v>
      </c>
      <c r="G103" s="191">
        <v>3.92</v>
      </c>
    </row>
    <row r="104" spans="1:7" ht="15.75">
      <c r="A104" s="150" t="s">
        <v>752</v>
      </c>
      <c r="B104" s="150" t="s">
        <v>753</v>
      </c>
      <c r="C104" s="191" t="str">
        <f>C103</f>
        <v>SINAPI</v>
      </c>
      <c r="D104" s="191" t="s">
        <v>422</v>
      </c>
      <c r="E104" s="191" t="s">
        <v>760</v>
      </c>
      <c r="F104" s="191" t="s">
        <v>761</v>
      </c>
      <c r="G104" s="191">
        <v>0.82</v>
      </c>
    </row>
    <row r="105" spans="1:7" ht="31.5">
      <c r="A105" s="150" t="s">
        <v>754</v>
      </c>
      <c r="B105" s="150" t="s">
        <v>755</v>
      </c>
      <c r="C105" s="191" t="str">
        <f t="shared" ref="C105:C106" si="7">C104</f>
        <v>SINAPI</v>
      </c>
      <c r="D105" s="191" t="s">
        <v>423</v>
      </c>
      <c r="E105" s="191" t="s">
        <v>762</v>
      </c>
      <c r="F105" s="191" t="s">
        <v>763</v>
      </c>
      <c r="G105" s="191">
        <v>12.59</v>
      </c>
    </row>
    <row r="106" spans="1:7" ht="15.75">
      <c r="A106" s="150" t="s">
        <v>424</v>
      </c>
      <c r="B106" s="150" t="s">
        <v>425</v>
      </c>
      <c r="C106" s="191" t="str">
        <f t="shared" si="7"/>
        <v>SINAPI</v>
      </c>
      <c r="D106" s="191" t="s">
        <v>423</v>
      </c>
      <c r="E106" s="191" t="s">
        <v>764</v>
      </c>
      <c r="F106" s="191" t="s">
        <v>765</v>
      </c>
      <c r="G106" s="191">
        <v>5.16</v>
      </c>
    </row>
    <row r="107" spans="1:7" ht="15.75">
      <c r="A107" s="347"/>
      <c r="B107" s="348"/>
      <c r="C107" s="342"/>
      <c r="D107" s="348"/>
      <c r="E107" s="349"/>
      <c r="F107" s="147" t="s">
        <v>426</v>
      </c>
      <c r="G107" s="154">
        <f>SUM(G102:G106)</f>
        <v>49.379999999999995</v>
      </c>
    </row>
    <row r="108" spans="1:7" ht="15.75">
      <c r="A108" s="333" t="s">
        <v>488</v>
      </c>
      <c r="B108" s="334"/>
      <c r="C108" s="334"/>
      <c r="D108" s="334"/>
      <c r="E108" s="334"/>
      <c r="F108" s="334"/>
      <c r="G108" s="335"/>
    </row>
    <row r="109" spans="1:7" ht="15.75">
      <c r="A109" s="336" t="s">
        <v>415</v>
      </c>
      <c r="B109" s="337"/>
      <c r="C109" s="140" t="s">
        <v>416</v>
      </c>
      <c r="D109" s="140" t="s">
        <v>417</v>
      </c>
      <c r="E109" s="140" t="s">
        <v>418</v>
      </c>
      <c r="F109" s="140" t="s">
        <v>419</v>
      </c>
      <c r="G109" s="141" t="s">
        <v>4</v>
      </c>
    </row>
    <row r="110" spans="1:7" ht="15.75">
      <c r="A110" s="149" t="s">
        <v>494</v>
      </c>
      <c r="B110" s="150" t="s">
        <v>489</v>
      </c>
      <c r="C110" s="145" t="s">
        <v>432</v>
      </c>
      <c r="D110" s="177" t="s">
        <v>498</v>
      </c>
      <c r="E110" s="145">
        <v>0.65</v>
      </c>
      <c r="F110" s="165">
        <v>0.75</v>
      </c>
      <c r="G110" s="169">
        <v>0.49</v>
      </c>
    </row>
    <row r="111" spans="1:7" ht="15.75">
      <c r="A111" s="149" t="s">
        <v>495</v>
      </c>
      <c r="B111" s="174" t="s">
        <v>490</v>
      </c>
      <c r="C111" s="145" t="s">
        <v>432</v>
      </c>
      <c r="D111" s="175" t="s">
        <v>499</v>
      </c>
      <c r="E111" s="172">
        <v>7.0000000000000007E-2</v>
      </c>
      <c r="F111" s="165">
        <v>38.5</v>
      </c>
      <c r="G111" s="169">
        <v>2.7</v>
      </c>
    </row>
    <row r="112" spans="1:7" ht="15.75">
      <c r="A112" s="176" t="s">
        <v>496</v>
      </c>
      <c r="B112" s="174" t="s">
        <v>491</v>
      </c>
      <c r="C112" s="145" t="s">
        <v>432</v>
      </c>
      <c r="D112" s="175" t="s">
        <v>499</v>
      </c>
      <c r="E112" s="172">
        <v>0.05</v>
      </c>
      <c r="F112" s="165">
        <v>45.2</v>
      </c>
      <c r="G112" s="169">
        <v>2.2599999999999998</v>
      </c>
    </row>
    <row r="113" spans="1:7" ht="15.75">
      <c r="A113" s="176" t="s">
        <v>497</v>
      </c>
      <c r="B113" s="174" t="s">
        <v>492</v>
      </c>
      <c r="C113" s="145" t="s">
        <v>432</v>
      </c>
      <c r="D113" s="175" t="s">
        <v>499</v>
      </c>
      <c r="E113" s="172">
        <v>0.03</v>
      </c>
      <c r="F113" s="165">
        <v>32</v>
      </c>
      <c r="G113" s="169">
        <v>0.96</v>
      </c>
    </row>
    <row r="114" spans="1:7" ht="15.75">
      <c r="A114" s="176">
        <v>88310</v>
      </c>
      <c r="B114" s="174" t="s">
        <v>493</v>
      </c>
      <c r="C114" s="145" t="s">
        <v>432</v>
      </c>
      <c r="D114" s="175" t="s">
        <v>423</v>
      </c>
      <c r="E114" s="172">
        <v>0.7</v>
      </c>
      <c r="F114" s="165">
        <v>19.14</v>
      </c>
      <c r="G114" s="169">
        <v>13.4</v>
      </c>
    </row>
    <row r="115" spans="1:7" ht="15.75">
      <c r="A115" s="176">
        <v>88316</v>
      </c>
      <c r="B115" s="174" t="s">
        <v>425</v>
      </c>
      <c r="C115" s="145" t="s">
        <v>432</v>
      </c>
      <c r="D115" s="175" t="s">
        <v>423</v>
      </c>
      <c r="E115" s="172">
        <v>0.55000000000000004</v>
      </c>
      <c r="F115" s="165">
        <v>14.36</v>
      </c>
      <c r="G115" s="169">
        <v>7.9</v>
      </c>
    </row>
    <row r="116" spans="1:7" ht="15.75">
      <c r="A116" s="157"/>
      <c r="B116" s="158"/>
      <c r="C116" s="158"/>
      <c r="D116" s="158"/>
      <c r="E116" s="159"/>
      <c r="F116" s="151" t="s">
        <v>426</v>
      </c>
      <c r="G116" s="153">
        <f>SUM(G110:G115)</f>
        <v>27.71</v>
      </c>
    </row>
    <row r="117" spans="1:7" ht="15.75">
      <c r="A117" s="338" t="s">
        <v>500</v>
      </c>
      <c r="B117" s="339"/>
      <c r="C117" s="339"/>
      <c r="D117" s="339"/>
      <c r="E117" s="339"/>
      <c r="F117" s="339"/>
      <c r="G117" s="340"/>
    </row>
    <row r="118" spans="1:7" ht="15.75">
      <c r="A118" s="336" t="s">
        <v>415</v>
      </c>
      <c r="B118" s="337"/>
      <c r="C118" s="140" t="s">
        <v>416</v>
      </c>
      <c r="D118" s="140" t="s">
        <v>417</v>
      </c>
      <c r="E118" s="140" t="s">
        <v>418</v>
      </c>
      <c r="F118" s="140" t="s">
        <v>419</v>
      </c>
      <c r="G118" s="141" t="s">
        <v>4</v>
      </c>
    </row>
    <row r="119" spans="1:7" ht="15.75">
      <c r="A119" s="149" t="s">
        <v>501</v>
      </c>
      <c r="B119" s="150" t="s">
        <v>505</v>
      </c>
      <c r="C119" s="145" t="str">
        <f>C110</f>
        <v>SEDOP</v>
      </c>
      <c r="D119" s="145" t="s">
        <v>499</v>
      </c>
      <c r="E119" s="167">
        <v>0.04</v>
      </c>
      <c r="F119" s="165">
        <v>85</v>
      </c>
      <c r="G119" s="169">
        <f>F119*E119</f>
        <v>3.4</v>
      </c>
    </row>
    <row r="120" spans="1:7" ht="15.75">
      <c r="A120" s="149" t="s">
        <v>502</v>
      </c>
      <c r="B120" s="150" t="s">
        <v>506</v>
      </c>
      <c r="C120" s="145" t="str">
        <f>C119</f>
        <v>SEDOP</v>
      </c>
      <c r="D120" s="145" t="s">
        <v>499</v>
      </c>
      <c r="E120" s="167">
        <v>0.01</v>
      </c>
      <c r="F120" s="165">
        <v>46.08</v>
      </c>
      <c r="G120" s="169">
        <v>0.46</v>
      </c>
    </row>
    <row r="121" spans="1:7" ht="15.75">
      <c r="A121" s="149" t="s">
        <v>503</v>
      </c>
      <c r="B121" s="150" t="s">
        <v>507</v>
      </c>
      <c r="C121" s="145" t="str">
        <f>C120</f>
        <v>SEDOP</v>
      </c>
      <c r="D121" s="145" t="s">
        <v>417</v>
      </c>
      <c r="E121" s="167">
        <v>0.4</v>
      </c>
      <c r="F121" s="165">
        <v>1</v>
      </c>
      <c r="G121" s="169">
        <v>0.4</v>
      </c>
    </row>
    <row r="122" spans="1:7" ht="15.75">
      <c r="A122" s="149" t="s">
        <v>504</v>
      </c>
      <c r="B122" s="150" t="s">
        <v>508</v>
      </c>
      <c r="C122" s="145" t="str">
        <f>C120</f>
        <v>SEDOP</v>
      </c>
      <c r="D122" s="145" t="s">
        <v>499</v>
      </c>
      <c r="E122" s="167">
        <v>0.04</v>
      </c>
      <c r="F122" s="165">
        <v>103</v>
      </c>
      <c r="G122" s="169">
        <v>4.12</v>
      </c>
    </row>
    <row r="123" spans="1:7" ht="15.75">
      <c r="A123" s="149">
        <v>88310</v>
      </c>
      <c r="B123" s="150" t="s">
        <v>493</v>
      </c>
      <c r="C123" s="145" t="str">
        <f>C121</f>
        <v>SEDOP</v>
      </c>
      <c r="D123" s="145" t="s">
        <v>423</v>
      </c>
      <c r="E123" s="167">
        <v>0.4</v>
      </c>
      <c r="F123" s="165">
        <v>19.14</v>
      </c>
      <c r="G123" s="169">
        <v>7.66</v>
      </c>
    </row>
    <row r="124" spans="1:7" ht="15.75">
      <c r="A124" s="149">
        <v>88316</v>
      </c>
      <c r="B124" s="150" t="s">
        <v>425</v>
      </c>
      <c r="C124" s="145" t="str">
        <f>C123</f>
        <v>SEDOP</v>
      </c>
      <c r="D124" s="145" t="s">
        <v>423</v>
      </c>
      <c r="E124" s="167">
        <v>0.35</v>
      </c>
      <c r="F124" s="165">
        <v>14.36</v>
      </c>
      <c r="G124" s="169">
        <v>5.03</v>
      </c>
    </row>
    <row r="125" spans="1:7" ht="15.75">
      <c r="A125" s="341"/>
      <c r="B125" s="342"/>
      <c r="C125" s="342"/>
      <c r="D125" s="342"/>
      <c r="E125" s="343"/>
      <c r="F125" s="151" t="s">
        <v>426</v>
      </c>
      <c r="G125" s="153">
        <f>SUM(G119:G124)</f>
        <v>21.07</v>
      </c>
    </row>
    <row r="126" spans="1:7" ht="15.75">
      <c r="A126" s="338" t="s">
        <v>509</v>
      </c>
      <c r="B126" s="339"/>
      <c r="C126" s="339"/>
      <c r="D126" s="339"/>
      <c r="E126" s="339"/>
      <c r="F126" s="339"/>
      <c r="G126" s="340"/>
    </row>
    <row r="127" spans="1:7" ht="15.75">
      <c r="A127" s="336" t="s">
        <v>415</v>
      </c>
      <c r="B127" s="337"/>
      <c r="C127" s="140" t="s">
        <v>416</v>
      </c>
      <c r="D127" s="140" t="s">
        <v>417</v>
      </c>
      <c r="E127" s="140" t="s">
        <v>418</v>
      </c>
      <c r="F127" s="140" t="s">
        <v>419</v>
      </c>
      <c r="G127" s="141" t="s">
        <v>4</v>
      </c>
    </row>
    <row r="128" spans="1:7" ht="15.75">
      <c r="A128" s="149" t="s">
        <v>510</v>
      </c>
      <c r="B128" s="150" t="s">
        <v>514</v>
      </c>
      <c r="C128" s="145" t="s">
        <v>432</v>
      </c>
      <c r="D128" s="145" t="s">
        <v>422</v>
      </c>
      <c r="E128" s="166">
        <v>7.0000000000000007E-2</v>
      </c>
      <c r="F128" s="165">
        <v>8.34</v>
      </c>
      <c r="G128" s="146">
        <v>0.57999999999999996</v>
      </c>
    </row>
    <row r="129" spans="1:7" ht="15.75">
      <c r="A129" s="149" t="s">
        <v>511</v>
      </c>
      <c r="B129" s="150" t="s">
        <v>515</v>
      </c>
      <c r="C129" s="145" t="s">
        <v>432</v>
      </c>
      <c r="D129" s="145" t="s">
        <v>451</v>
      </c>
      <c r="E129" s="166">
        <v>5.0999999999999997E-2</v>
      </c>
      <c r="F129" s="165">
        <v>144</v>
      </c>
      <c r="G129" s="146">
        <v>7.34</v>
      </c>
    </row>
    <row r="130" spans="1:7" ht="15.75">
      <c r="A130" s="149" t="s">
        <v>512</v>
      </c>
      <c r="B130" s="150" t="s">
        <v>516</v>
      </c>
      <c r="C130" s="145" t="s">
        <v>432</v>
      </c>
      <c r="D130" s="145" t="s">
        <v>451</v>
      </c>
      <c r="E130" s="166">
        <v>0.03</v>
      </c>
      <c r="F130" s="165">
        <v>340</v>
      </c>
      <c r="G130" s="146">
        <v>10.199999999999999</v>
      </c>
    </row>
    <row r="131" spans="1:7" ht="15.75">
      <c r="A131" s="149" t="s">
        <v>513</v>
      </c>
      <c r="B131" s="150" t="s">
        <v>517</v>
      </c>
      <c r="C131" s="145" t="s">
        <v>432</v>
      </c>
      <c r="D131" s="145" t="s">
        <v>417</v>
      </c>
      <c r="E131" s="166">
        <v>8.9999999999999993E-3</v>
      </c>
      <c r="F131" s="165">
        <v>102</v>
      </c>
      <c r="G131" s="146">
        <v>0.92</v>
      </c>
    </row>
    <row r="132" spans="1:7" ht="15.75">
      <c r="A132" s="149">
        <v>88239</v>
      </c>
      <c r="B132" s="150" t="s">
        <v>518</v>
      </c>
      <c r="C132" s="145" t="s">
        <v>432</v>
      </c>
      <c r="D132" s="145" t="s">
        <v>423</v>
      </c>
      <c r="E132" s="166">
        <v>1.05</v>
      </c>
      <c r="F132" s="165">
        <v>14.7</v>
      </c>
      <c r="G132" s="146">
        <v>15.44</v>
      </c>
    </row>
    <row r="133" spans="1:7" ht="15.75">
      <c r="A133" s="149">
        <v>88261</v>
      </c>
      <c r="B133" s="150" t="s">
        <v>436</v>
      </c>
      <c r="C133" s="145" t="s">
        <v>432</v>
      </c>
      <c r="D133" s="145" t="s">
        <v>423</v>
      </c>
      <c r="E133" s="166">
        <v>1.05</v>
      </c>
      <c r="F133" s="165">
        <v>17.940000000000001</v>
      </c>
      <c r="G133" s="146">
        <v>18.84</v>
      </c>
    </row>
    <row r="134" spans="1:7" ht="15.75">
      <c r="A134" s="347"/>
      <c r="B134" s="348"/>
      <c r="C134" s="348"/>
      <c r="D134" s="348"/>
      <c r="E134" s="349"/>
      <c r="F134" s="151" t="s">
        <v>426</v>
      </c>
      <c r="G134" s="153">
        <f>SUM(G128:G133)</f>
        <v>53.319999999999993</v>
      </c>
    </row>
    <row r="135" spans="1:7" ht="15.75">
      <c r="A135" s="333" t="s">
        <v>519</v>
      </c>
      <c r="B135" s="334"/>
      <c r="C135" s="334"/>
      <c r="D135" s="334"/>
      <c r="E135" s="334"/>
      <c r="F135" s="334"/>
      <c r="G135" s="335"/>
    </row>
    <row r="136" spans="1:7" ht="15.75">
      <c r="A136" s="336" t="s">
        <v>415</v>
      </c>
      <c r="B136" s="337"/>
      <c r="C136" s="140" t="s">
        <v>416</v>
      </c>
      <c r="D136" s="140" t="s">
        <v>417</v>
      </c>
      <c r="E136" s="140" t="s">
        <v>418</v>
      </c>
      <c r="F136" s="140" t="s">
        <v>419</v>
      </c>
      <c r="G136" s="141" t="s">
        <v>4</v>
      </c>
    </row>
    <row r="137" spans="1:7" ht="15.75">
      <c r="A137" s="149" t="s">
        <v>520</v>
      </c>
      <c r="B137" s="150" t="s">
        <v>525</v>
      </c>
      <c r="C137" s="145" t="str">
        <f>C133</f>
        <v>SEDOP</v>
      </c>
      <c r="D137" s="145" t="s">
        <v>417</v>
      </c>
      <c r="E137" s="166">
        <v>1.4</v>
      </c>
      <c r="F137" s="165">
        <v>0.49</v>
      </c>
      <c r="G137" s="146">
        <v>0.69</v>
      </c>
    </row>
    <row r="138" spans="1:7" ht="15.75">
      <c r="A138" s="149" t="s">
        <v>521</v>
      </c>
      <c r="B138" s="150" t="s">
        <v>526</v>
      </c>
      <c r="C138" s="145" t="str">
        <f>C137</f>
        <v>SEDOP</v>
      </c>
      <c r="D138" s="145" t="s">
        <v>417</v>
      </c>
      <c r="E138" s="166">
        <v>1.4</v>
      </c>
      <c r="F138" s="165">
        <v>1.89</v>
      </c>
      <c r="G138" s="146">
        <v>2.65</v>
      </c>
    </row>
    <row r="139" spans="1:7" ht="15.75">
      <c r="A139" s="149" t="s">
        <v>522</v>
      </c>
      <c r="B139" s="150" t="s">
        <v>527</v>
      </c>
      <c r="C139" s="145" t="str">
        <f>C138</f>
        <v>SEDOP</v>
      </c>
      <c r="D139" s="145" t="s">
        <v>417</v>
      </c>
      <c r="E139" s="166">
        <v>0.83</v>
      </c>
      <c r="F139" s="165">
        <v>28</v>
      </c>
      <c r="G139" s="146">
        <v>23.24</v>
      </c>
    </row>
    <row r="140" spans="1:7" ht="15.75">
      <c r="A140" s="149" t="s">
        <v>523</v>
      </c>
      <c r="B140" s="150" t="s">
        <v>528</v>
      </c>
      <c r="C140" s="145" t="str">
        <f t="shared" ref="C140:C143" si="8">C139</f>
        <v>SEDOP</v>
      </c>
      <c r="D140" s="145" t="s">
        <v>417</v>
      </c>
      <c r="E140" s="166">
        <v>1.4</v>
      </c>
      <c r="F140" s="165">
        <v>1.1599999999999999</v>
      </c>
      <c r="G140" s="146">
        <v>1.62</v>
      </c>
    </row>
    <row r="141" spans="1:7" ht="15.75">
      <c r="A141" s="149" t="s">
        <v>524</v>
      </c>
      <c r="B141" s="150" t="s">
        <v>529</v>
      </c>
      <c r="C141" s="145" t="str">
        <f t="shared" si="8"/>
        <v>SEDOP</v>
      </c>
      <c r="D141" s="145" t="s">
        <v>422</v>
      </c>
      <c r="E141" s="166">
        <v>0.01</v>
      </c>
      <c r="F141" s="165">
        <v>12.3</v>
      </c>
      <c r="G141" s="146">
        <v>0.12</v>
      </c>
    </row>
    <row r="142" spans="1:7" ht="15.75">
      <c r="A142" s="149">
        <v>88316</v>
      </c>
      <c r="B142" s="150" t="s">
        <v>425</v>
      </c>
      <c r="C142" s="145" t="str">
        <f t="shared" si="8"/>
        <v>SEDOP</v>
      </c>
      <c r="D142" s="145" t="s">
        <v>423</v>
      </c>
      <c r="E142" s="166">
        <v>0.5</v>
      </c>
      <c r="F142" s="165">
        <v>14.36</v>
      </c>
      <c r="G142" s="146">
        <v>7.18</v>
      </c>
    </row>
    <row r="143" spans="1:7" ht="15.75">
      <c r="A143" s="149">
        <v>88323</v>
      </c>
      <c r="B143" s="150" t="s">
        <v>530</v>
      </c>
      <c r="C143" s="145" t="str">
        <f t="shared" si="8"/>
        <v>SEDOP</v>
      </c>
      <c r="D143" s="145" t="s">
        <v>423</v>
      </c>
      <c r="E143" s="166">
        <v>0.5</v>
      </c>
      <c r="F143" s="165">
        <v>17.88</v>
      </c>
      <c r="G143" s="146">
        <v>8.94</v>
      </c>
    </row>
    <row r="144" spans="1:7" ht="15.75">
      <c r="A144" s="341"/>
      <c r="B144" s="342"/>
      <c r="C144" s="342"/>
      <c r="D144" s="342"/>
      <c r="E144" s="343"/>
      <c r="F144" s="160" t="s">
        <v>426</v>
      </c>
      <c r="G144" s="161">
        <f>SUM(G137:G143)</f>
        <v>44.44</v>
      </c>
    </row>
    <row r="145" spans="1:7" ht="15.75">
      <c r="A145" s="333" t="s">
        <v>531</v>
      </c>
      <c r="B145" s="334"/>
      <c r="C145" s="334"/>
      <c r="D145" s="334"/>
      <c r="E145" s="334"/>
      <c r="F145" s="334"/>
      <c r="G145" s="335"/>
    </row>
    <row r="146" spans="1:7" ht="15.75">
      <c r="A146" s="336" t="s">
        <v>415</v>
      </c>
      <c r="B146" s="337"/>
      <c r="C146" s="140" t="s">
        <v>416</v>
      </c>
      <c r="D146" s="140" t="s">
        <v>417</v>
      </c>
      <c r="E146" s="140" t="s">
        <v>418</v>
      </c>
      <c r="F146" s="140" t="s">
        <v>419</v>
      </c>
      <c r="G146" s="141" t="s">
        <v>4</v>
      </c>
    </row>
    <row r="147" spans="1:7" ht="15.75">
      <c r="A147" s="149" t="s">
        <v>520</v>
      </c>
      <c r="B147" s="150" t="s">
        <v>525</v>
      </c>
      <c r="C147" s="145" t="s">
        <v>432</v>
      </c>
      <c r="D147" s="145" t="s">
        <v>417</v>
      </c>
      <c r="E147" s="178">
        <v>1</v>
      </c>
      <c r="F147" s="165">
        <v>0.49</v>
      </c>
      <c r="G147" s="169">
        <v>0.49</v>
      </c>
    </row>
    <row r="148" spans="1:7" ht="15.75">
      <c r="A148" s="149" t="s">
        <v>523</v>
      </c>
      <c r="B148" s="150" t="s">
        <v>528</v>
      </c>
      <c r="C148" s="145" t="s">
        <v>432</v>
      </c>
      <c r="D148" s="145" t="s">
        <v>417</v>
      </c>
      <c r="E148" s="178">
        <v>1</v>
      </c>
      <c r="F148" s="165">
        <v>1.1599999999999999</v>
      </c>
      <c r="G148" s="169">
        <v>1.1599999999999999</v>
      </c>
    </row>
    <row r="149" spans="1:7" ht="15.75">
      <c r="A149" s="149" t="s">
        <v>532</v>
      </c>
      <c r="B149" s="150" t="s">
        <v>533</v>
      </c>
      <c r="C149" s="145" t="s">
        <v>432</v>
      </c>
      <c r="D149" s="145" t="s">
        <v>417</v>
      </c>
      <c r="E149" s="178">
        <v>1</v>
      </c>
      <c r="F149" s="165">
        <v>58.92</v>
      </c>
      <c r="G149" s="169">
        <v>58.92</v>
      </c>
    </row>
    <row r="150" spans="1:7" ht="15.75">
      <c r="A150" s="149">
        <v>88316</v>
      </c>
      <c r="B150" s="150" t="s">
        <v>425</v>
      </c>
      <c r="C150" s="145" t="s">
        <v>432</v>
      </c>
      <c r="D150" s="145" t="s">
        <v>423</v>
      </c>
      <c r="E150" s="178">
        <v>0.15</v>
      </c>
      <c r="F150" s="165">
        <v>14.36</v>
      </c>
      <c r="G150" s="169">
        <v>2.15</v>
      </c>
    </row>
    <row r="151" spans="1:7" ht="15.75">
      <c r="A151" s="149">
        <v>88323</v>
      </c>
      <c r="B151" s="150" t="s">
        <v>530</v>
      </c>
      <c r="C151" s="145" t="s">
        <v>432</v>
      </c>
      <c r="D151" s="145" t="s">
        <v>423</v>
      </c>
      <c r="E151" s="178">
        <v>0.15</v>
      </c>
      <c r="F151" s="165">
        <v>17.88</v>
      </c>
      <c r="G151" s="169">
        <v>2.68</v>
      </c>
    </row>
    <row r="152" spans="1:7" ht="15.75">
      <c r="A152" s="341"/>
      <c r="B152" s="342"/>
      <c r="C152" s="342"/>
      <c r="D152" s="342"/>
      <c r="E152" s="343"/>
      <c r="F152" s="160" t="s">
        <v>426</v>
      </c>
      <c r="G152" s="161">
        <f>SUM(G147:G151)</f>
        <v>65.400000000000006</v>
      </c>
    </row>
    <row r="153" spans="1:7" ht="15.75">
      <c r="A153" s="333" t="s">
        <v>534</v>
      </c>
      <c r="B153" s="334"/>
      <c r="C153" s="334"/>
      <c r="D153" s="334"/>
      <c r="E153" s="334"/>
      <c r="F153" s="334"/>
      <c r="G153" s="335"/>
    </row>
    <row r="154" spans="1:7" ht="15.75">
      <c r="A154" s="336" t="s">
        <v>415</v>
      </c>
      <c r="B154" s="337"/>
      <c r="C154" s="140" t="s">
        <v>416</v>
      </c>
      <c r="D154" s="140" t="s">
        <v>417</v>
      </c>
      <c r="E154" s="140" t="s">
        <v>418</v>
      </c>
      <c r="F154" s="140" t="s">
        <v>419</v>
      </c>
      <c r="G154" s="141" t="s">
        <v>4</v>
      </c>
    </row>
    <row r="155" spans="1:7" ht="15.75">
      <c r="A155" s="150" t="s">
        <v>475</v>
      </c>
      <c r="B155" s="150" t="s">
        <v>535</v>
      </c>
      <c r="C155" s="145" t="s">
        <v>432</v>
      </c>
      <c r="D155" s="145" t="s">
        <v>477</v>
      </c>
      <c r="E155" s="167">
        <v>0.35</v>
      </c>
      <c r="F155" s="165">
        <v>34.5</v>
      </c>
      <c r="G155" s="169">
        <v>12.08</v>
      </c>
    </row>
    <row r="156" spans="1:7" ht="15.75">
      <c r="A156" s="150" t="s">
        <v>476</v>
      </c>
      <c r="B156" s="150" t="s">
        <v>536</v>
      </c>
      <c r="C156" s="145" t="s">
        <v>432</v>
      </c>
      <c r="D156" s="145" t="s">
        <v>64</v>
      </c>
      <c r="E156" s="167">
        <v>0.05</v>
      </c>
      <c r="F156" s="181">
        <v>112.5</v>
      </c>
      <c r="G156" s="169">
        <v>5.63</v>
      </c>
    </row>
    <row r="157" spans="1:7" ht="15.75">
      <c r="A157" s="150" t="s">
        <v>473</v>
      </c>
      <c r="B157" s="150" t="s">
        <v>468</v>
      </c>
      <c r="C157" s="145" t="s">
        <v>432</v>
      </c>
      <c r="D157" s="145" t="s">
        <v>64</v>
      </c>
      <c r="E157" s="167">
        <v>0.04</v>
      </c>
      <c r="F157" s="181">
        <v>52.58</v>
      </c>
      <c r="G157" s="169">
        <v>2.1</v>
      </c>
    </row>
    <row r="158" spans="1:7" ht="15.75">
      <c r="A158" s="149">
        <v>88316</v>
      </c>
      <c r="B158" s="150" t="s">
        <v>425</v>
      </c>
      <c r="C158" s="145" t="s">
        <v>432</v>
      </c>
      <c r="D158" s="145" t="s">
        <v>423</v>
      </c>
      <c r="E158" s="167">
        <v>1</v>
      </c>
      <c r="F158" s="181">
        <v>18.03</v>
      </c>
      <c r="G158" s="169">
        <v>18.03</v>
      </c>
    </row>
    <row r="159" spans="1:7" ht="15.75">
      <c r="A159" s="149">
        <v>88323</v>
      </c>
      <c r="B159" s="150" t="s">
        <v>530</v>
      </c>
      <c r="C159" s="145" t="s">
        <v>432</v>
      </c>
      <c r="D159" s="145" t="s">
        <v>423</v>
      </c>
      <c r="E159" s="167">
        <v>1</v>
      </c>
      <c r="F159" s="181">
        <v>14.36</v>
      </c>
      <c r="G159" s="169">
        <v>14.36</v>
      </c>
    </row>
    <row r="160" spans="1:7" ht="15.75">
      <c r="A160" s="350"/>
      <c r="B160" s="350"/>
      <c r="C160" s="350"/>
      <c r="D160" s="350"/>
      <c r="E160" s="350"/>
      <c r="F160" s="147" t="s">
        <v>426</v>
      </c>
      <c r="G160" s="162">
        <f>SUM(G155:G159)</f>
        <v>52.2</v>
      </c>
    </row>
    <row r="161" spans="1:7" ht="15.75">
      <c r="A161" s="333" t="s">
        <v>537</v>
      </c>
      <c r="B161" s="334"/>
      <c r="C161" s="334"/>
      <c r="D161" s="334"/>
      <c r="E161" s="334"/>
      <c r="F161" s="334"/>
      <c r="G161" s="335"/>
    </row>
    <row r="162" spans="1:7" ht="15.75">
      <c r="A162" s="336" t="s">
        <v>415</v>
      </c>
      <c r="B162" s="337"/>
      <c r="C162" s="140" t="s">
        <v>416</v>
      </c>
      <c r="D162" s="140" t="s">
        <v>417</v>
      </c>
      <c r="E162" s="140" t="s">
        <v>418</v>
      </c>
      <c r="F162" s="140" t="s">
        <v>419</v>
      </c>
      <c r="G162" s="141" t="s">
        <v>4</v>
      </c>
    </row>
    <row r="163" spans="1:7" ht="15.75">
      <c r="A163" s="150" t="s">
        <v>475</v>
      </c>
      <c r="B163" s="150" t="s">
        <v>535</v>
      </c>
      <c r="C163" s="145" t="s">
        <v>432</v>
      </c>
      <c r="D163" s="145" t="s">
        <v>477</v>
      </c>
      <c r="E163" s="167">
        <v>0.15</v>
      </c>
      <c r="F163" s="165">
        <v>34.5</v>
      </c>
      <c r="G163" s="169">
        <v>5.18</v>
      </c>
    </row>
    <row r="164" spans="1:7" ht="15.75">
      <c r="A164" s="150" t="s">
        <v>473</v>
      </c>
      <c r="B164" s="150" t="s">
        <v>468</v>
      </c>
      <c r="C164" s="145" t="s">
        <v>432</v>
      </c>
      <c r="D164" s="145" t="s">
        <v>64</v>
      </c>
      <c r="E164" s="167">
        <v>3.6999999999999998E-2</v>
      </c>
      <c r="F164" s="181">
        <v>52.58</v>
      </c>
      <c r="G164" s="169">
        <v>1.95</v>
      </c>
    </row>
    <row r="165" spans="1:7" ht="15.75">
      <c r="A165" s="149">
        <v>88316</v>
      </c>
      <c r="B165" s="150" t="s">
        <v>425</v>
      </c>
      <c r="C165" s="145" t="s">
        <v>432</v>
      </c>
      <c r="D165" s="145" t="s">
        <v>423</v>
      </c>
      <c r="E165" s="167">
        <v>0.6</v>
      </c>
      <c r="F165" s="181">
        <v>18.03</v>
      </c>
      <c r="G165" s="169">
        <v>10.82</v>
      </c>
    </row>
    <row r="166" spans="1:7" ht="15.75">
      <c r="A166" s="149">
        <v>88323</v>
      </c>
      <c r="B166" s="150" t="s">
        <v>530</v>
      </c>
      <c r="C166" s="145" t="s">
        <v>432</v>
      </c>
      <c r="D166" s="145" t="s">
        <v>423</v>
      </c>
      <c r="E166" s="167">
        <v>0.8</v>
      </c>
      <c r="F166" s="181">
        <v>14.36</v>
      </c>
      <c r="G166" s="169">
        <v>11.49</v>
      </c>
    </row>
    <row r="167" spans="1:7" ht="15.75">
      <c r="A167" s="341"/>
      <c r="B167" s="342"/>
      <c r="C167" s="342"/>
      <c r="D167" s="342"/>
      <c r="E167" s="343"/>
      <c r="F167" s="155" t="s">
        <v>426</v>
      </c>
      <c r="G167" s="156">
        <f>SUM(G163:G166)</f>
        <v>29.439999999999998</v>
      </c>
    </row>
    <row r="168" spans="1:7" ht="36.75" customHeight="1">
      <c r="A168" s="333" t="s">
        <v>538</v>
      </c>
      <c r="B168" s="334"/>
      <c r="C168" s="334"/>
      <c r="D168" s="334"/>
      <c r="E168" s="334"/>
      <c r="F168" s="334"/>
      <c r="G168" s="335"/>
    </row>
    <row r="169" spans="1:7" ht="15.75">
      <c r="A169" s="336" t="s">
        <v>415</v>
      </c>
      <c r="B169" s="337"/>
      <c r="C169" s="140" t="s">
        <v>416</v>
      </c>
      <c r="D169" s="140" t="s">
        <v>417</v>
      </c>
      <c r="E169" s="140" t="s">
        <v>418</v>
      </c>
      <c r="F169" s="140" t="s">
        <v>419</v>
      </c>
      <c r="G169" s="141" t="s">
        <v>4</v>
      </c>
    </row>
    <row r="170" spans="1:7" ht="47.25">
      <c r="A170" s="149" t="s">
        <v>766</v>
      </c>
      <c r="B170" s="150" t="s">
        <v>767</v>
      </c>
      <c r="C170" s="145" t="s">
        <v>420</v>
      </c>
      <c r="D170" s="145" t="s">
        <v>69</v>
      </c>
      <c r="E170" s="167" t="s">
        <v>768</v>
      </c>
      <c r="F170" s="181" t="s">
        <v>769</v>
      </c>
      <c r="G170" s="146">
        <v>25.33</v>
      </c>
    </row>
    <row r="171" spans="1:7" ht="15.75">
      <c r="A171" s="149" t="s">
        <v>750</v>
      </c>
      <c r="B171" s="150" t="s">
        <v>751</v>
      </c>
      <c r="C171" s="145" t="s">
        <v>420</v>
      </c>
      <c r="D171" s="145" t="s">
        <v>422</v>
      </c>
      <c r="E171" s="167" t="s">
        <v>758</v>
      </c>
      <c r="F171" s="181" t="s">
        <v>759</v>
      </c>
      <c r="G171" s="146">
        <v>3.92</v>
      </c>
    </row>
    <row r="172" spans="1:7" ht="15.75">
      <c r="A172" s="149" t="s">
        <v>752</v>
      </c>
      <c r="B172" s="150" t="s">
        <v>753</v>
      </c>
      <c r="C172" s="145" t="s">
        <v>420</v>
      </c>
      <c r="D172" s="145" t="s">
        <v>422</v>
      </c>
      <c r="E172" s="167" t="s">
        <v>770</v>
      </c>
      <c r="F172" s="181" t="s">
        <v>761</v>
      </c>
      <c r="G172" s="146">
        <v>0.71</v>
      </c>
    </row>
    <row r="173" spans="1:7" ht="31.5">
      <c r="A173" s="149" t="s">
        <v>754</v>
      </c>
      <c r="B173" s="150" t="s">
        <v>755</v>
      </c>
      <c r="C173" s="145" t="s">
        <v>420</v>
      </c>
      <c r="D173" s="145" t="s">
        <v>423</v>
      </c>
      <c r="E173" s="167" t="s">
        <v>771</v>
      </c>
      <c r="F173" s="181" t="s">
        <v>763</v>
      </c>
      <c r="G173" s="146">
        <v>4.96</v>
      </c>
    </row>
    <row r="174" spans="1:7" ht="15.75">
      <c r="A174" s="149" t="s">
        <v>424</v>
      </c>
      <c r="B174" s="150" t="s">
        <v>425</v>
      </c>
      <c r="C174" s="145" t="s">
        <v>420</v>
      </c>
      <c r="D174" s="145" t="s">
        <v>423</v>
      </c>
      <c r="E174" s="167" t="s">
        <v>772</v>
      </c>
      <c r="F174" s="181" t="s">
        <v>765</v>
      </c>
      <c r="G174" s="146">
        <v>2.15</v>
      </c>
    </row>
    <row r="175" spans="1:7" ht="15.75">
      <c r="A175" s="341"/>
      <c r="B175" s="342"/>
      <c r="C175" s="342"/>
      <c r="D175" s="342"/>
      <c r="E175" s="343"/>
      <c r="F175" s="155" t="s">
        <v>426</v>
      </c>
      <c r="G175" s="148">
        <f>SUM(G170:G174)</f>
        <v>37.07</v>
      </c>
    </row>
    <row r="176" spans="1:7" ht="15.75">
      <c r="A176" s="333" t="s">
        <v>539</v>
      </c>
      <c r="B176" s="334"/>
      <c r="C176" s="334"/>
      <c r="D176" s="334"/>
      <c r="E176" s="334"/>
      <c r="F176" s="334"/>
      <c r="G176" s="335"/>
    </row>
    <row r="177" spans="1:7" ht="15.75">
      <c r="A177" s="336" t="s">
        <v>415</v>
      </c>
      <c r="B177" s="337"/>
      <c r="C177" s="140" t="s">
        <v>416</v>
      </c>
      <c r="D177" s="140" t="s">
        <v>417</v>
      </c>
      <c r="E177" s="140" t="s">
        <v>418</v>
      </c>
      <c r="F177" s="140" t="s">
        <v>419</v>
      </c>
      <c r="G177" s="141" t="s">
        <v>4</v>
      </c>
    </row>
    <row r="178" spans="1:7" ht="15.75">
      <c r="A178" s="149" t="s">
        <v>440</v>
      </c>
      <c r="B178" s="150" t="s">
        <v>435</v>
      </c>
      <c r="C178" s="145" t="s">
        <v>432</v>
      </c>
      <c r="D178" s="145" t="s">
        <v>422</v>
      </c>
      <c r="E178" s="166">
        <v>0.2</v>
      </c>
      <c r="F178" s="165">
        <v>9.5500000000000007</v>
      </c>
      <c r="G178" s="169">
        <v>1.91</v>
      </c>
    </row>
    <row r="179" spans="1:7" ht="15.75">
      <c r="A179" s="149" t="s">
        <v>511</v>
      </c>
      <c r="B179" s="150" t="s">
        <v>515</v>
      </c>
      <c r="C179" s="145" t="str">
        <f>C178</f>
        <v>SEDOP</v>
      </c>
      <c r="D179" s="145" t="s">
        <v>451</v>
      </c>
      <c r="E179" s="166">
        <v>0.1</v>
      </c>
      <c r="F179" s="165">
        <v>144</v>
      </c>
      <c r="G179" s="169">
        <v>14.4</v>
      </c>
    </row>
    <row r="180" spans="1:7" ht="15.75">
      <c r="A180" s="149">
        <v>88239</v>
      </c>
      <c r="B180" s="150" t="s">
        <v>518</v>
      </c>
      <c r="C180" s="145" t="str">
        <f>C179</f>
        <v>SEDOP</v>
      </c>
      <c r="D180" s="145" t="s">
        <v>423</v>
      </c>
      <c r="E180" s="166">
        <v>0.9</v>
      </c>
      <c r="F180" s="165">
        <v>14.7</v>
      </c>
      <c r="G180" s="169">
        <v>13.23</v>
      </c>
    </row>
    <row r="181" spans="1:7" ht="15.75">
      <c r="A181" s="149">
        <v>88261</v>
      </c>
      <c r="B181" s="150" t="s">
        <v>436</v>
      </c>
      <c r="C181" s="145" t="str">
        <f t="shared" ref="C181" si="9">C180</f>
        <v>SEDOP</v>
      </c>
      <c r="D181" s="145" t="s">
        <v>423</v>
      </c>
      <c r="E181" s="166">
        <v>0.9</v>
      </c>
      <c r="F181" s="165">
        <v>17.940000000000001</v>
      </c>
      <c r="G181" s="169">
        <v>16.149999999999999</v>
      </c>
    </row>
    <row r="182" spans="1:7" ht="15.75">
      <c r="A182" s="341"/>
      <c r="B182" s="342"/>
      <c r="C182" s="342"/>
      <c r="D182" s="342"/>
      <c r="E182" s="343"/>
      <c r="F182" s="160" t="s">
        <v>426</v>
      </c>
      <c r="G182" s="161">
        <f>SUM(G178:G181)</f>
        <v>45.69</v>
      </c>
    </row>
    <row r="183" spans="1:7" ht="15.75">
      <c r="A183" s="333" t="s">
        <v>540</v>
      </c>
      <c r="B183" s="334"/>
      <c r="C183" s="334"/>
      <c r="D183" s="334"/>
      <c r="E183" s="334"/>
      <c r="F183" s="334"/>
      <c r="G183" s="335"/>
    </row>
    <row r="184" spans="1:7" ht="15.75">
      <c r="A184" s="336" t="s">
        <v>415</v>
      </c>
      <c r="B184" s="337"/>
      <c r="C184" s="140" t="s">
        <v>416</v>
      </c>
      <c r="D184" s="140" t="s">
        <v>417</v>
      </c>
      <c r="E184" s="140" t="s">
        <v>418</v>
      </c>
      <c r="F184" s="140" t="s">
        <v>419</v>
      </c>
      <c r="G184" s="141" t="s">
        <v>4</v>
      </c>
    </row>
    <row r="185" spans="1:7" ht="15.75">
      <c r="A185" s="149" t="s">
        <v>541</v>
      </c>
      <c r="B185" s="150" t="s">
        <v>144</v>
      </c>
      <c r="C185" s="145" t="s">
        <v>432</v>
      </c>
      <c r="D185" s="145" t="s">
        <v>69</v>
      </c>
      <c r="E185" s="178">
        <v>1</v>
      </c>
      <c r="F185" s="165">
        <v>16.2</v>
      </c>
      <c r="G185" s="169">
        <v>16.2</v>
      </c>
    </row>
    <row r="186" spans="1:7" ht="15.75">
      <c r="A186" s="149">
        <v>88239</v>
      </c>
      <c r="B186" s="150" t="s">
        <v>518</v>
      </c>
      <c r="C186" s="145" t="str">
        <f>C185</f>
        <v>SEDOP</v>
      </c>
      <c r="D186" s="145" t="s">
        <v>423</v>
      </c>
      <c r="E186" s="178">
        <v>0.3</v>
      </c>
      <c r="F186" s="165">
        <v>14.7</v>
      </c>
      <c r="G186" s="169">
        <v>4.41</v>
      </c>
    </row>
    <row r="187" spans="1:7" ht="15.75">
      <c r="A187" s="149">
        <v>88261</v>
      </c>
      <c r="B187" s="150" t="s">
        <v>436</v>
      </c>
      <c r="C187" s="145" t="str">
        <f t="shared" ref="C187" si="10">C186</f>
        <v>SEDOP</v>
      </c>
      <c r="D187" s="145" t="s">
        <v>423</v>
      </c>
      <c r="E187" s="178">
        <v>0.3</v>
      </c>
      <c r="F187" s="165">
        <v>17.940000000000001</v>
      </c>
      <c r="G187" s="169">
        <v>5.38</v>
      </c>
    </row>
    <row r="188" spans="1:7" ht="15.75">
      <c r="A188" s="341"/>
      <c r="B188" s="342"/>
      <c r="C188" s="342"/>
      <c r="D188" s="342"/>
      <c r="E188" s="343"/>
      <c r="F188" s="160" t="s">
        <v>426</v>
      </c>
      <c r="G188" s="161">
        <f>SUM(G185:G187)</f>
        <v>25.99</v>
      </c>
    </row>
    <row r="189" spans="1:7" ht="15.75">
      <c r="A189" s="333" t="s">
        <v>542</v>
      </c>
      <c r="B189" s="334"/>
      <c r="C189" s="334"/>
      <c r="D189" s="334"/>
      <c r="E189" s="334"/>
      <c r="F189" s="334"/>
      <c r="G189" s="335"/>
    </row>
    <row r="190" spans="1:7" ht="15.75">
      <c r="A190" s="336" t="s">
        <v>415</v>
      </c>
      <c r="B190" s="337"/>
      <c r="C190" s="140" t="s">
        <v>416</v>
      </c>
      <c r="D190" s="140" t="s">
        <v>417</v>
      </c>
      <c r="E190" s="140" t="s">
        <v>418</v>
      </c>
      <c r="F190" s="140" t="s">
        <v>419</v>
      </c>
      <c r="G190" s="141" t="s">
        <v>4</v>
      </c>
    </row>
    <row r="191" spans="1:7" ht="15.75">
      <c r="A191" s="149" t="s">
        <v>543</v>
      </c>
      <c r="B191" s="150" t="s">
        <v>545</v>
      </c>
      <c r="C191" s="145" t="s">
        <v>432</v>
      </c>
      <c r="D191" s="145" t="s">
        <v>69</v>
      </c>
      <c r="E191" s="166">
        <v>0.68</v>
      </c>
      <c r="F191" s="165">
        <v>190</v>
      </c>
      <c r="G191" s="169">
        <v>129.19999999999999</v>
      </c>
    </row>
    <row r="192" spans="1:7" ht="15.75">
      <c r="A192" s="149" t="s">
        <v>544</v>
      </c>
      <c r="B192" s="150" t="s">
        <v>182</v>
      </c>
      <c r="C192" s="145" t="str">
        <f>C191</f>
        <v>SEDOP</v>
      </c>
      <c r="D192" s="145" t="s">
        <v>69</v>
      </c>
      <c r="E192" s="166">
        <v>1</v>
      </c>
      <c r="F192" s="165">
        <v>116.88</v>
      </c>
      <c r="G192" s="169">
        <v>116.88</v>
      </c>
    </row>
    <row r="193" spans="1:7" ht="15.75">
      <c r="A193" s="149">
        <v>88239</v>
      </c>
      <c r="B193" s="150" t="s">
        <v>518</v>
      </c>
      <c r="C193" s="145" t="str">
        <f>C192</f>
        <v>SEDOP</v>
      </c>
      <c r="D193" s="145" t="s">
        <v>423</v>
      </c>
      <c r="E193" s="166">
        <v>1.2</v>
      </c>
      <c r="F193" s="165">
        <v>14.7</v>
      </c>
      <c r="G193" s="169">
        <v>17.64</v>
      </c>
    </row>
    <row r="194" spans="1:7" ht="15.75">
      <c r="A194" s="149">
        <v>88261</v>
      </c>
      <c r="B194" s="150" t="s">
        <v>436</v>
      </c>
      <c r="C194" s="145" t="str">
        <f t="shared" ref="C194:C195" si="11">C193</f>
        <v>SEDOP</v>
      </c>
      <c r="D194" s="145" t="s">
        <v>423</v>
      </c>
      <c r="E194" s="166">
        <v>3.9</v>
      </c>
      <c r="F194" s="165">
        <v>17.940000000000001</v>
      </c>
      <c r="G194" s="169">
        <v>69.97</v>
      </c>
    </row>
    <row r="195" spans="1:7" ht="15.75">
      <c r="A195" s="149">
        <v>88309</v>
      </c>
      <c r="B195" s="150" t="s">
        <v>428</v>
      </c>
      <c r="C195" s="145" t="str">
        <f t="shared" si="11"/>
        <v>SEDOP</v>
      </c>
      <c r="D195" s="145" t="s">
        <v>423</v>
      </c>
      <c r="E195" s="166">
        <v>0.3</v>
      </c>
      <c r="F195" s="165">
        <v>18.03</v>
      </c>
      <c r="G195" s="169">
        <v>5.41</v>
      </c>
    </row>
    <row r="196" spans="1:7" ht="15.75">
      <c r="A196" s="341"/>
      <c r="B196" s="342"/>
      <c r="C196" s="342"/>
      <c r="D196" s="342"/>
      <c r="E196" s="343"/>
      <c r="F196" s="147" t="s">
        <v>426</v>
      </c>
      <c r="G196" s="154">
        <f>SUM(G191:G195)</f>
        <v>339.09999999999997</v>
      </c>
    </row>
    <row r="197" spans="1:7" ht="15.75">
      <c r="A197" s="333" t="s">
        <v>546</v>
      </c>
      <c r="B197" s="334"/>
      <c r="C197" s="334"/>
      <c r="D197" s="334"/>
      <c r="E197" s="334"/>
      <c r="F197" s="334"/>
      <c r="G197" s="335"/>
    </row>
    <row r="198" spans="1:7" ht="15.75">
      <c r="A198" s="336" t="s">
        <v>415</v>
      </c>
      <c r="B198" s="337"/>
      <c r="C198" s="140" t="s">
        <v>416</v>
      </c>
      <c r="D198" s="140" t="s">
        <v>417</v>
      </c>
      <c r="E198" s="140" t="s">
        <v>418</v>
      </c>
      <c r="F198" s="140" t="s">
        <v>419</v>
      </c>
      <c r="G198" s="141" t="s">
        <v>4</v>
      </c>
    </row>
    <row r="199" spans="1:7" ht="15.75">
      <c r="A199" s="149" t="s">
        <v>547</v>
      </c>
      <c r="B199" s="150" t="s">
        <v>550</v>
      </c>
      <c r="C199" s="145" t="s">
        <v>432</v>
      </c>
      <c r="D199" s="145" t="s">
        <v>69</v>
      </c>
      <c r="E199" s="166">
        <v>1.05</v>
      </c>
      <c r="F199" s="165">
        <v>270</v>
      </c>
      <c r="G199" s="169">
        <v>283.5</v>
      </c>
    </row>
    <row r="200" spans="1:7" ht="15.75">
      <c r="A200" s="149" t="s">
        <v>548</v>
      </c>
      <c r="B200" s="150" t="s">
        <v>551</v>
      </c>
      <c r="C200" s="145" t="s">
        <v>432</v>
      </c>
      <c r="D200" s="145" t="s">
        <v>549</v>
      </c>
      <c r="E200" s="166">
        <v>1</v>
      </c>
      <c r="F200" s="165">
        <v>107.21</v>
      </c>
      <c r="G200" s="169">
        <v>107.21</v>
      </c>
    </row>
    <row r="201" spans="1:7" ht="15.75">
      <c r="A201" s="149">
        <v>88242</v>
      </c>
      <c r="B201" s="150" t="s">
        <v>552</v>
      </c>
      <c r="C201" s="145" t="s">
        <v>432</v>
      </c>
      <c r="D201" s="145" t="s">
        <v>423</v>
      </c>
      <c r="E201" s="166">
        <v>2.8</v>
      </c>
      <c r="F201" s="165">
        <v>14.38</v>
      </c>
      <c r="G201" s="169">
        <v>40.26</v>
      </c>
    </row>
    <row r="202" spans="1:7" ht="15.75">
      <c r="A202" s="149">
        <v>88309</v>
      </c>
      <c r="B202" s="150" t="s">
        <v>428</v>
      </c>
      <c r="C202" s="145" t="s">
        <v>432</v>
      </c>
      <c r="D202" s="145" t="s">
        <v>423</v>
      </c>
      <c r="E202" s="166">
        <v>2.8</v>
      </c>
      <c r="F202" s="165">
        <v>18.03</v>
      </c>
      <c r="G202" s="169">
        <v>50.48</v>
      </c>
    </row>
    <row r="203" spans="1:7" ht="15.75">
      <c r="A203" s="341"/>
      <c r="B203" s="342"/>
      <c r="C203" s="342"/>
      <c r="D203" s="342"/>
      <c r="E203" s="343"/>
      <c r="F203" s="155" t="s">
        <v>426</v>
      </c>
      <c r="G203" s="156">
        <f>SUM(G199:G202)</f>
        <v>481.45</v>
      </c>
    </row>
    <row r="204" spans="1:7" ht="15.75">
      <c r="A204" s="333" t="s">
        <v>553</v>
      </c>
      <c r="B204" s="334"/>
      <c r="C204" s="334"/>
      <c r="D204" s="334"/>
      <c r="E204" s="334"/>
      <c r="F204" s="334"/>
      <c r="G204" s="335"/>
    </row>
    <row r="205" spans="1:7" ht="15.75">
      <c r="A205" s="336" t="s">
        <v>415</v>
      </c>
      <c r="B205" s="337"/>
      <c r="C205" s="140" t="s">
        <v>416</v>
      </c>
      <c r="D205" s="140" t="s">
        <v>417</v>
      </c>
      <c r="E205" s="140" t="s">
        <v>418</v>
      </c>
      <c r="F205" s="140" t="s">
        <v>419</v>
      </c>
      <c r="G205" s="141" t="s">
        <v>4</v>
      </c>
    </row>
    <row r="206" spans="1:7" ht="15.75">
      <c r="A206" s="150" t="s">
        <v>554</v>
      </c>
      <c r="B206" s="150" t="s">
        <v>556</v>
      </c>
      <c r="C206" s="145" t="s">
        <v>432</v>
      </c>
      <c r="D206" s="145" t="s">
        <v>422</v>
      </c>
      <c r="E206" s="178">
        <v>1</v>
      </c>
      <c r="F206" s="165">
        <v>1.92</v>
      </c>
      <c r="G206" s="169">
        <v>1.92</v>
      </c>
    </row>
    <row r="207" spans="1:7" ht="15.75">
      <c r="A207" s="150" t="s">
        <v>555</v>
      </c>
      <c r="B207" s="150" t="s">
        <v>557</v>
      </c>
      <c r="C207" s="145" t="s">
        <v>432</v>
      </c>
      <c r="D207" s="145" t="s">
        <v>69</v>
      </c>
      <c r="E207" s="178">
        <v>1</v>
      </c>
      <c r="F207" s="181">
        <v>450</v>
      </c>
      <c r="G207" s="182">
        <v>450</v>
      </c>
    </row>
    <row r="208" spans="1:7" ht="15.75">
      <c r="A208" s="149">
        <v>88309</v>
      </c>
      <c r="B208" s="150" t="s">
        <v>428</v>
      </c>
      <c r="C208" s="145" t="s">
        <v>432</v>
      </c>
      <c r="D208" s="145" t="s">
        <v>423</v>
      </c>
      <c r="E208" s="178">
        <v>0.8</v>
      </c>
      <c r="F208" s="181">
        <v>18.03</v>
      </c>
      <c r="G208" s="182">
        <v>14.42</v>
      </c>
    </row>
    <row r="209" spans="1:7" ht="15.75">
      <c r="A209" s="149">
        <v>88316</v>
      </c>
      <c r="B209" s="150" t="s">
        <v>425</v>
      </c>
      <c r="C209" s="145" t="s">
        <v>432</v>
      </c>
      <c r="D209" s="145" t="s">
        <v>423</v>
      </c>
      <c r="E209" s="178">
        <v>1.5</v>
      </c>
      <c r="F209" s="181">
        <v>14.36</v>
      </c>
      <c r="G209" s="182">
        <v>21.54</v>
      </c>
    </row>
    <row r="210" spans="1:7" ht="15.75">
      <c r="A210" s="341"/>
      <c r="B210" s="342"/>
      <c r="C210" s="342"/>
      <c r="D210" s="342"/>
      <c r="E210" s="343"/>
      <c r="F210" s="147" t="s">
        <v>426</v>
      </c>
      <c r="G210" s="154">
        <f>SUM(G206:G209)</f>
        <v>487.88000000000005</v>
      </c>
    </row>
    <row r="211" spans="1:7" ht="15.75">
      <c r="A211" s="333" t="s">
        <v>558</v>
      </c>
      <c r="B211" s="334"/>
      <c r="C211" s="334"/>
      <c r="D211" s="334"/>
      <c r="E211" s="334"/>
      <c r="F211" s="334"/>
      <c r="G211" s="335"/>
    </row>
    <row r="212" spans="1:7" ht="15.75">
      <c r="A212" s="336" t="s">
        <v>415</v>
      </c>
      <c r="B212" s="337"/>
      <c r="C212" s="140" t="s">
        <v>416</v>
      </c>
      <c r="D212" s="140" t="s">
        <v>417</v>
      </c>
      <c r="E212" s="140" t="s">
        <v>418</v>
      </c>
      <c r="F212" s="140" t="s">
        <v>419</v>
      </c>
      <c r="G212" s="141" t="s">
        <v>4</v>
      </c>
    </row>
    <row r="213" spans="1:7" ht="15.75">
      <c r="A213" s="149" t="s">
        <v>561</v>
      </c>
      <c r="B213" s="150" t="s">
        <v>565</v>
      </c>
      <c r="C213" s="145" t="str">
        <f>C206</f>
        <v>SEDOP</v>
      </c>
      <c r="D213" s="145" t="s">
        <v>19</v>
      </c>
      <c r="E213" s="166">
        <v>0.01</v>
      </c>
      <c r="F213" s="165">
        <v>37.25</v>
      </c>
      <c r="G213" s="169">
        <v>0.37</v>
      </c>
    </row>
    <row r="214" spans="1:7" ht="15.75">
      <c r="A214" s="149" t="s">
        <v>562</v>
      </c>
      <c r="B214" s="150" t="s">
        <v>566</v>
      </c>
      <c r="C214" s="145" t="str">
        <f>C213</f>
        <v>SEDOP</v>
      </c>
      <c r="D214" s="145" t="s">
        <v>564</v>
      </c>
      <c r="E214" s="166">
        <v>0.18</v>
      </c>
      <c r="F214" s="165">
        <v>5.92</v>
      </c>
      <c r="G214" s="169">
        <v>1.07</v>
      </c>
    </row>
    <row r="215" spans="1:7" ht="15.75">
      <c r="A215" s="149" t="s">
        <v>563</v>
      </c>
      <c r="B215" s="150" t="s">
        <v>228</v>
      </c>
      <c r="C215" s="145" t="str">
        <f>C214</f>
        <v>SEDOP</v>
      </c>
      <c r="D215" s="145" t="s">
        <v>69</v>
      </c>
      <c r="E215" s="166">
        <v>1.05</v>
      </c>
      <c r="F215" s="165">
        <v>8.35</v>
      </c>
      <c r="G215" s="169">
        <v>8.77</v>
      </c>
    </row>
    <row r="216" spans="1:7" ht="15.75">
      <c r="A216" s="149">
        <v>88248</v>
      </c>
      <c r="B216" s="184" t="s">
        <v>567</v>
      </c>
      <c r="C216" s="145" t="str">
        <f t="shared" ref="C216:C217" si="12">C215</f>
        <v>SEDOP</v>
      </c>
      <c r="D216" s="145" t="s">
        <v>423</v>
      </c>
      <c r="E216" s="166">
        <v>0.45</v>
      </c>
      <c r="F216" s="165">
        <v>14.01</v>
      </c>
      <c r="G216" s="169">
        <v>6.3</v>
      </c>
    </row>
    <row r="217" spans="1:7" ht="31.5">
      <c r="A217" s="149">
        <v>88267</v>
      </c>
      <c r="B217" s="150" t="s">
        <v>568</v>
      </c>
      <c r="C217" s="145" t="str">
        <f t="shared" si="12"/>
        <v>SEDOP</v>
      </c>
      <c r="D217" s="145" t="s">
        <v>423</v>
      </c>
      <c r="E217" s="166">
        <v>0.45</v>
      </c>
      <c r="F217" s="165">
        <v>17.61</v>
      </c>
      <c r="G217" s="169">
        <v>7.92</v>
      </c>
    </row>
    <row r="218" spans="1:7" ht="15.75">
      <c r="A218" s="341"/>
      <c r="B218" s="342"/>
      <c r="C218" s="342"/>
      <c r="D218" s="342"/>
      <c r="E218" s="343"/>
      <c r="F218" s="147" t="s">
        <v>426</v>
      </c>
      <c r="G218" s="154">
        <f>SUM(G213:G217)</f>
        <v>24.43</v>
      </c>
    </row>
    <row r="219" spans="1:7" ht="15.75">
      <c r="A219" s="333" t="s">
        <v>559</v>
      </c>
      <c r="B219" s="334"/>
      <c r="C219" s="334"/>
      <c r="D219" s="334"/>
      <c r="E219" s="334"/>
      <c r="F219" s="334"/>
      <c r="G219" s="335"/>
    </row>
    <row r="220" spans="1:7" ht="15.75">
      <c r="A220" s="336" t="s">
        <v>415</v>
      </c>
      <c r="B220" s="337"/>
      <c r="C220" s="140" t="s">
        <v>416</v>
      </c>
      <c r="D220" s="140" t="s">
        <v>417</v>
      </c>
      <c r="E220" s="140" t="s">
        <v>418</v>
      </c>
      <c r="F220" s="140" t="s">
        <v>419</v>
      </c>
      <c r="G220" s="141" t="s">
        <v>4</v>
      </c>
    </row>
    <row r="221" spans="1:7" ht="15.75">
      <c r="A221" s="149" t="s">
        <v>561</v>
      </c>
      <c r="B221" s="150" t="s">
        <v>565</v>
      </c>
      <c r="C221" s="145" t="str">
        <f>C214</f>
        <v>SEDOP</v>
      </c>
      <c r="D221" s="145" t="s">
        <v>19</v>
      </c>
      <c r="E221" s="166">
        <v>5.0000000000000001E-3</v>
      </c>
      <c r="F221" s="165">
        <v>37.25</v>
      </c>
      <c r="G221" s="169">
        <v>0.19</v>
      </c>
    </row>
    <row r="222" spans="1:7" ht="15.75">
      <c r="A222" s="149" t="s">
        <v>562</v>
      </c>
      <c r="B222" s="150" t="s">
        <v>566</v>
      </c>
      <c r="C222" s="145" t="str">
        <f>C221</f>
        <v>SEDOP</v>
      </c>
      <c r="D222" s="145" t="s">
        <v>564</v>
      </c>
      <c r="E222" s="166">
        <v>0.15</v>
      </c>
      <c r="F222" s="165">
        <v>5.92</v>
      </c>
      <c r="G222" s="169">
        <v>0.89</v>
      </c>
    </row>
    <row r="223" spans="1:7" ht="15.75">
      <c r="A223" s="149" t="s">
        <v>569</v>
      </c>
      <c r="B223" s="150" t="s">
        <v>229</v>
      </c>
      <c r="C223" s="145" t="str">
        <f>C222</f>
        <v>SEDOP</v>
      </c>
      <c r="D223" s="145" t="s">
        <v>69</v>
      </c>
      <c r="E223" s="166">
        <v>1.05</v>
      </c>
      <c r="F223" s="165">
        <v>8.35</v>
      </c>
      <c r="G223" s="169">
        <v>9.61</v>
      </c>
    </row>
    <row r="224" spans="1:7" ht="15.75">
      <c r="A224" s="149">
        <v>88248</v>
      </c>
      <c r="B224" s="184" t="s">
        <v>567</v>
      </c>
      <c r="C224" s="145" t="str">
        <f t="shared" ref="C224:C225" si="13">C223</f>
        <v>SEDOP</v>
      </c>
      <c r="D224" s="145" t="s">
        <v>423</v>
      </c>
      <c r="E224" s="166">
        <v>0.3</v>
      </c>
      <c r="F224" s="165">
        <v>14.01</v>
      </c>
      <c r="G224" s="169">
        <v>4.2</v>
      </c>
    </row>
    <row r="225" spans="1:7" ht="31.5">
      <c r="A225" s="149">
        <v>88267</v>
      </c>
      <c r="B225" s="150" t="s">
        <v>568</v>
      </c>
      <c r="C225" s="145" t="str">
        <f t="shared" si="13"/>
        <v>SEDOP</v>
      </c>
      <c r="D225" s="145" t="s">
        <v>423</v>
      </c>
      <c r="E225" s="166">
        <v>0.3</v>
      </c>
      <c r="F225" s="165">
        <v>17.61</v>
      </c>
      <c r="G225" s="169">
        <v>5.28</v>
      </c>
    </row>
    <row r="226" spans="1:7" ht="15.75">
      <c r="A226" s="157"/>
      <c r="B226" s="158"/>
      <c r="C226" s="158"/>
      <c r="D226" s="158"/>
      <c r="E226" s="159"/>
      <c r="F226" s="151" t="s">
        <v>426</v>
      </c>
      <c r="G226" s="153">
        <f>SUM(G221:G225)</f>
        <v>20.170000000000002</v>
      </c>
    </row>
    <row r="227" spans="1:7" ht="15.75">
      <c r="A227" s="338" t="s">
        <v>560</v>
      </c>
      <c r="B227" s="339"/>
      <c r="C227" s="339"/>
      <c r="D227" s="339"/>
      <c r="E227" s="339"/>
      <c r="F227" s="339"/>
      <c r="G227" s="340"/>
    </row>
    <row r="228" spans="1:7" ht="15.75">
      <c r="A228" s="336" t="s">
        <v>415</v>
      </c>
      <c r="B228" s="337"/>
      <c r="C228" s="140" t="s">
        <v>416</v>
      </c>
      <c r="D228" s="140" t="s">
        <v>417</v>
      </c>
      <c r="E228" s="140" t="s">
        <v>418</v>
      </c>
      <c r="F228" s="140" t="s">
        <v>419</v>
      </c>
      <c r="G228" s="141" t="s">
        <v>4</v>
      </c>
    </row>
    <row r="229" spans="1:7" ht="15.75">
      <c r="A229" s="149" t="s">
        <v>561</v>
      </c>
      <c r="B229" s="150" t="s">
        <v>565</v>
      </c>
      <c r="C229" s="145" t="str">
        <f>C222</f>
        <v>SEDOP</v>
      </c>
      <c r="D229" s="145" t="s">
        <v>19</v>
      </c>
      <c r="E229" s="166">
        <v>3.0000000000000001E-3</v>
      </c>
      <c r="F229" s="165">
        <v>37.25</v>
      </c>
      <c r="G229" s="169">
        <v>0.11</v>
      </c>
    </row>
    <row r="230" spans="1:7" ht="15.75">
      <c r="A230" s="149" t="s">
        <v>562</v>
      </c>
      <c r="B230" s="150" t="s">
        <v>566</v>
      </c>
      <c r="C230" s="145" t="str">
        <f>C229</f>
        <v>SEDOP</v>
      </c>
      <c r="D230" s="145" t="s">
        <v>564</v>
      </c>
      <c r="E230" s="166">
        <v>0.11</v>
      </c>
      <c r="F230" s="165">
        <v>5.92</v>
      </c>
      <c r="G230" s="169">
        <v>0.65</v>
      </c>
    </row>
    <row r="231" spans="1:7" ht="15.75">
      <c r="A231" s="149" t="s">
        <v>570</v>
      </c>
      <c r="B231" s="150" t="s">
        <v>230</v>
      </c>
      <c r="C231" s="145" t="str">
        <f>C230</f>
        <v>SEDOP</v>
      </c>
      <c r="D231" s="145" t="s">
        <v>69</v>
      </c>
      <c r="E231" s="166">
        <v>1.05</v>
      </c>
      <c r="F231" s="165">
        <v>8.35</v>
      </c>
      <c r="G231" s="169">
        <v>6.07</v>
      </c>
    </row>
    <row r="232" spans="1:7" ht="15.75">
      <c r="A232" s="149">
        <v>88248</v>
      </c>
      <c r="B232" s="184" t="s">
        <v>567</v>
      </c>
      <c r="C232" s="145" t="str">
        <f t="shared" ref="C232:C233" si="14">C231</f>
        <v>SEDOP</v>
      </c>
      <c r="D232" s="145" t="s">
        <v>423</v>
      </c>
      <c r="E232" s="166">
        <v>0.2</v>
      </c>
      <c r="F232" s="165">
        <v>14.01</v>
      </c>
      <c r="G232" s="169">
        <v>2.8</v>
      </c>
    </row>
    <row r="233" spans="1:7" ht="31.5">
      <c r="A233" s="149">
        <v>88267</v>
      </c>
      <c r="B233" s="150" t="s">
        <v>568</v>
      </c>
      <c r="C233" s="145" t="str">
        <f t="shared" si="14"/>
        <v>SEDOP</v>
      </c>
      <c r="D233" s="145" t="s">
        <v>423</v>
      </c>
      <c r="E233" s="166">
        <v>0.2</v>
      </c>
      <c r="F233" s="165">
        <v>17.61</v>
      </c>
      <c r="G233" s="169">
        <v>3.52</v>
      </c>
    </row>
    <row r="234" spans="1:7" ht="15.75">
      <c r="A234" s="341"/>
      <c r="B234" s="342"/>
      <c r="C234" s="342"/>
      <c r="D234" s="342"/>
      <c r="E234" s="343"/>
      <c r="F234" s="151" t="s">
        <v>426</v>
      </c>
      <c r="G234" s="153">
        <f>SUM(G229:G233)</f>
        <v>13.149999999999999</v>
      </c>
    </row>
    <row r="235" spans="1:7" ht="15.75">
      <c r="A235" s="338" t="s">
        <v>571</v>
      </c>
      <c r="B235" s="339"/>
      <c r="C235" s="339"/>
      <c r="D235" s="339"/>
      <c r="E235" s="339"/>
      <c r="F235" s="339"/>
      <c r="G235" s="340"/>
    </row>
    <row r="236" spans="1:7" ht="15.75">
      <c r="A236" s="336" t="s">
        <v>415</v>
      </c>
      <c r="B236" s="337"/>
      <c r="C236" s="140" t="s">
        <v>416</v>
      </c>
      <c r="D236" s="140" t="s">
        <v>417</v>
      </c>
      <c r="E236" s="140" t="s">
        <v>418</v>
      </c>
      <c r="F236" s="140" t="s">
        <v>419</v>
      </c>
      <c r="G236" s="141" t="s">
        <v>4</v>
      </c>
    </row>
    <row r="237" spans="1:7" ht="15.75">
      <c r="A237" s="149" t="s">
        <v>561</v>
      </c>
      <c r="B237" s="150" t="s">
        <v>565</v>
      </c>
      <c r="C237" s="145" t="str">
        <f>C230</f>
        <v>SEDOP</v>
      </c>
      <c r="D237" s="145" t="s">
        <v>19</v>
      </c>
      <c r="E237" s="167">
        <v>3.5000000000000001E-3</v>
      </c>
      <c r="F237" s="165">
        <v>37.25</v>
      </c>
      <c r="G237" s="169">
        <v>0.13</v>
      </c>
    </row>
    <row r="238" spans="1:7" ht="15.75">
      <c r="A238" s="149" t="s">
        <v>562</v>
      </c>
      <c r="B238" s="150" t="s">
        <v>566</v>
      </c>
      <c r="C238" s="145" t="str">
        <f>C237</f>
        <v>SEDOP</v>
      </c>
      <c r="D238" s="145" t="s">
        <v>564</v>
      </c>
      <c r="E238" s="167">
        <v>0.1</v>
      </c>
      <c r="F238" s="165">
        <v>5.92</v>
      </c>
      <c r="G238" s="169">
        <v>0.59</v>
      </c>
    </row>
    <row r="239" spans="1:7" ht="15.75">
      <c r="A239" s="149" t="s">
        <v>572</v>
      </c>
      <c r="B239" s="150" t="s">
        <v>573</v>
      </c>
      <c r="C239" s="145" t="s">
        <v>432</v>
      </c>
      <c r="D239" s="145" t="s">
        <v>15</v>
      </c>
      <c r="E239" s="167">
        <v>1</v>
      </c>
      <c r="F239" s="165">
        <v>3.73</v>
      </c>
      <c r="G239" s="169">
        <v>3.73</v>
      </c>
    </row>
    <row r="240" spans="1:7" ht="15.75">
      <c r="A240" s="149">
        <v>88248</v>
      </c>
      <c r="B240" s="184" t="s">
        <v>567</v>
      </c>
      <c r="C240" s="145" t="s">
        <v>432</v>
      </c>
      <c r="D240" s="145" t="s">
        <v>423</v>
      </c>
      <c r="E240" s="167">
        <v>0.36</v>
      </c>
      <c r="F240" s="165">
        <v>14.01</v>
      </c>
      <c r="G240" s="169">
        <v>5.04</v>
      </c>
    </row>
    <row r="241" spans="1:7" ht="31.5">
      <c r="A241" s="149">
        <v>88267</v>
      </c>
      <c r="B241" s="150" t="s">
        <v>568</v>
      </c>
      <c r="C241" s="145" t="s">
        <v>432</v>
      </c>
      <c r="D241" s="145" t="s">
        <v>423</v>
      </c>
      <c r="E241" s="167">
        <v>0.36</v>
      </c>
      <c r="F241" s="165">
        <v>17.61</v>
      </c>
      <c r="G241" s="169">
        <v>6.34</v>
      </c>
    </row>
    <row r="242" spans="1:7" ht="15.75">
      <c r="A242" s="347"/>
      <c r="B242" s="348"/>
      <c r="C242" s="348"/>
      <c r="D242" s="348"/>
      <c r="E242" s="349"/>
      <c r="F242" s="151" t="s">
        <v>426</v>
      </c>
      <c r="G242" s="153">
        <f>SUM(G237:G241)</f>
        <v>15.83</v>
      </c>
    </row>
    <row r="243" spans="1:7" ht="15.75" customHeight="1">
      <c r="A243" s="338" t="s">
        <v>576</v>
      </c>
      <c r="B243" s="339"/>
      <c r="C243" s="339"/>
      <c r="D243" s="339"/>
      <c r="E243" s="339"/>
      <c r="F243" s="339"/>
      <c r="G243" s="340"/>
    </row>
    <row r="244" spans="1:7" ht="15.75">
      <c r="A244" s="336" t="s">
        <v>415</v>
      </c>
      <c r="B244" s="337"/>
      <c r="C244" s="140" t="s">
        <v>416</v>
      </c>
      <c r="D244" s="140" t="s">
        <v>417</v>
      </c>
      <c r="E244" s="140" t="s">
        <v>418</v>
      </c>
      <c r="F244" s="140" t="s">
        <v>419</v>
      </c>
      <c r="G244" s="141" t="s">
        <v>4</v>
      </c>
    </row>
    <row r="245" spans="1:7" ht="15.75">
      <c r="A245" s="149" t="s">
        <v>561</v>
      </c>
      <c r="B245" s="150" t="s">
        <v>565</v>
      </c>
      <c r="C245" s="145" t="str">
        <f>C238</f>
        <v>SEDOP</v>
      </c>
      <c r="D245" s="145" t="s">
        <v>19</v>
      </c>
      <c r="E245" s="166">
        <v>2E-3</v>
      </c>
      <c r="F245" s="165">
        <v>37.25</v>
      </c>
      <c r="G245" s="169">
        <v>7.0000000000000007E-2</v>
      </c>
    </row>
    <row r="246" spans="1:7" ht="15.75">
      <c r="A246" s="149" t="s">
        <v>562</v>
      </c>
      <c r="B246" s="150" t="s">
        <v>566</v>
      </c>
      <c r="C246" s="145" t="str">
        <f>C245</f>
        <v>SEDOP</v>
      </c>
      <c r="D246" s="145" t="s">
        <v>564</v>
      </c>
      <c r="E246" s="166">
        <v>6.0999999999999999E-2</v>
      </c>
      <c r="F246" s="165">
        <v>5.92</v>
      </c>
      <c r="G246" s="169">
        <v>0.36</v>
      </c>
    </row>
    <row r="247" spans="1:7" ht="15.75">
      <c r="A247" s="149" t="s">
        <v>575</v>
      </c>
      <c r="B247" s="150" t="s">
        <v>574</v>
      </c>
      <c r="C247" s="145" t="s">
        <v>432</v>
      </c>
      <c r="D247" s="145" t="s">
        <v>15</v>
      </c>
      <c r="E247" s="166">
        <v>1</v>
      </c>
      <c r="F247" s="165">
        <v>5.5</v>
      </c>
      <c r="G247" s="169">
        <v>5.5</v>
      </c>
    </row>
    <row r="248" spans="1:7" ht="15.75">
      <c r="A248" s="149">
        <v>88248</v>
      </c>
      <c r="B248" s="184" t="s">
        <v>567</v>
      </c>
      <c r="C248" s="145" t="s">
        <v>432</v>
      </c>
      <c r="D248" s="145" t="s">
        <v>423</v>
      </c>
      <c r="E248" s="166">
        <v>0.28000000000000003</v>
      </c>
      <c r="F248" s="165">
        <v>14.01</v>
      </c>
      <c r="G248" s="169">
        <v>3.92</v>
      </c>
    </row>
    <row r="249" spans="1:7" ht="31.5">
      <c r="A249" s="149">
        <v>88267</v>
      </c>
      <c r="B249" s="150" t="s">
        <v>568</v>
      </c>
      <c r="C249" s="145" t="s">
        <v>432</v>
      </c>
      <c r="D249" s="145" t="s">
        <v>423</v>
      </c>
      <c r="E249" s="166">
        <v>0.28000000000000003</v>
      </c>
      <c r="F249" s="165">
        <v>17.61</v>
      </c>
      <c r="G249" s="169">
        <v>4.93</v>
      </c>
    </row>
    <row r="250" spans="1:7" ht="15.75">
      <c r="A250" s="341"/>
      <c r="B250" s="342"/>
      <c r="C250" s="342"/>
      <c r="D250" s="342"/>
      <c r="E250" s="343"/>
      <c r="F250" s="147" t="s">
        <v>426</v>
      </c>
      <c r="G250" s="154">
        <f>SUM(G245:G249)</f>
        <v>14.78</v>
      </c>
    </row>
    <row r="251" spans="1:7" ht="15.75">
      <c r="A251" s="333" t="s">
        <v>577</v>
      </c>
      <c r="B251" s="334"/>
      <c r="C251" s="334"/>
      <c r="D251" s="334"/>
      <c r="E251" s="334"/>
      <c r="F251" s="334"/>
      <c r="G251" s="335"/>
    </row>
    <row r="252" spans="1:7" ht="15.75">
      <c r="A252" s="336" t="s">
        <v>415</v>
      </c>
      <c r="B252" s="337"/>
      <c r="C252" s="140" t="s">
        <v>416</v>
      </c>
      <c r="D252" s="140" t="s">
        <v>417</v>
      </c>
      <c r="E252" s="140" t="s">
        <v>418</v>
      </c>
      <c r="F252" s="140" t="s">
        <v>419</v>
      </c>
      <c r="G252" s="141" t="s">
        <v>4</v>
      </c>
    </row>
    <row r="253" spans="1:7" ht="15.75">
      <c r="A253" s="149" t="s">
        <v>585</v>
      </c>
      <c r="B253" s="150" t="s">
        <v>586</v>
      </c>
      <c r="C253" s="145" t="s">
        <v>432</v>
      </c>
      <c r="D253" s="145" t="s">
        <v>15</v>
      </c>
      <c r="E253" s="166">
        <v>1</v>
      </c>
      <c r="F253" s="145">
        <v>5.9</v>
      </c>
      <c r="G253" s="146">
        <v>5.9</v>
      </c>
    </row>
    <row r="254" spans="1:7" ht="15.75">
      <c r="A254" s="149" t="s">
        <v>561</v>
      </c>
      <c r="B254" s="150" t="s">
        <v>565</v>
      </c>
      <c r="C254" s="145" t="str">
        <f>C247</f>
        <v>SEDOP</v>
      </c>
      <c r="D254" s="145" t="s">
        <v>19</v>
      </c>
      <c r="E254" s="166">
        <v>6.0000000000000001E-3</v>
      </c>
      <c r="F254" s="145">
        <v>37.25</v>
      </c>
      <c r="G254" s="146">
        <v>0.22</v>
      </c>
    </row>
    <row r="255" spans="1:7" ht="15.75">
      <c r="A255" s="149" t="s">
        <v>562</v>
      </c>
      <c r="B255" s="150" t="s">
        <v>566</v>
      </c>
      <c r="C255" s="145" t="str">
        <f>C254</f>
        <v>SEDOP</v>
      </c>
      <c r="D255" s="145" t="s">
        <v>564</v>
      </c>
      <c r="E255" s="166">
        <v>0.2</v>
      </c>
      <c r="F255" s="145">
        <v>5.92</v>
      </c>
      <c r="G255" s="146">
        <v>1.18</v>
      </c>
    </row>
    <row r="256" spans="1:7" ht="15.75">
      <c r="A256" s="149">
        <v>88248</v>
      </c>
      <c r="B256" s="184" t="s">
        <v>567</v>
      </c>
      <c r="C256" s="145" t="s">
        <v>432</v>
      </c>
      <c r="D256" s="145" t="s">
        <v>423</v>
      </c>
      <c r="E256" s="166">
        <v>0.28999999999999998</v>
      </c>
      <c r="F256" s="145">
        <v>14.01</v>
      </c>
      <c r="G256" s="146">
        <v>4.0599999999999996</v>
      </c>
    </row>
    <row r="257" spans="1:7" ht="31.5">
      <c r="A257" s="149">
        <v>88267</v>
      </c>
      <c r="B257" s="150" t="s">
        <v>568</v>
      </c>
      <c r="C257" s="145" t="s">
        <v>432</v>
      </c>
      <c r="D257" s="145" t="s">
        <v>423</v>
      </c>
      <c r="E257" s="166">
        <v>0.28999999999999998</v>
      </c>
      <c r="F257" s="145">
        <v>17.61</v>
      </c>
      <c r="G257" s="146">
        <v>5.1100000000000003</v>
      </c>
    </row>
    <row r="258" spans="1:7" ht="15.75">
      <c r="A258" s="341"/>
      <c r="B258" s="342"/>
      <c r="C258" s="342"/>
      <c r="D258" s="342"/>
      <c r="E258" s="343"/>
      <c r="F258" s="155" t="s">
        <v>426</v>
      </c>
      <c r="G258" s="156">
        <f>SUM(G253:G257)</f>
        <v>16.47</v>
      </c>
    </row>
    <row r="259" spans="1:7" ht="15.75">
      <c r="A259" s="333" t="s">
        <v>578</v>
      </c>
      <c r="B259" s="334"/>
      <c r="C259" s="334"/>
      <c r="D259" s="334"/>
      <c r="E259" s="334"/>
      <c r="F259" s="334"/>
      <c r="G259" s="335"/>
    </row>
    <row r="260" spans="1:7" ht="15.75">
      <c r="A260" s="336" t="s">
        <v>415</v>
      </c>
      <c r="B260" s="337"/>
      <c r="C260" s="140" t="s">
        <v>416</v>
      </c>
      <c r="D260" s="140" t="s">
        <v>417</v>
      </c>
      <c r="E260" s="140" t="s">
        <v>418</v>
      </c>
      <c r="F260" s="140" t="s">
        <v>419</v>
      </c>
      <c r="G260" s="141" t="s">
        <v>4</v>
      </c>
    </row>
    <row r="261" spans="1:7" ht="15.75">
      <c r="A261" s="149" t="s">
        <v>561</v>
      </c>
      <c r="B261" s="150" t="s">
        <v>565</v>
      </c>
      <c r="C261" s="145" t="str">
        <f>C254</f>
        <v>SEDOP</v>
      </c>
      <c r="D261" s="177" t="s">
        <v>19</v>
      </c>
      <c r="E261" s="167">
        <v>3.6999999999999998E-2</v>
      </c>
      <c r="F261" s="165">
        <v>37.25</v>
      </c>
      <c r="G261" s="169">
        <v>1.38</v>
      </c>
    </row>
    <row r="262" spans="1:7" ht="15.75">
      <c r="A262" s="149" t="s">
        <v>562</v>
      </c>
      <c r="B262" s="150" t="s">
        <v>566</v>
      </c>
      <c r="C262" s="145" t="str">
        <f>C261</f>
        <v>SEDOP</v>
      </c>
      <c r="D262" s="177" t="s">
        <v>564</v>
      </c>
      <c r="E262" s="167">
        <v>1</v>
      </c>
      <c r="F262" s="181">
        <v>5.92</v>
      </c>
      <c r="G262" s="182">
        <v>0.59</v>
      </c>
    </row>
    <row r="263" spans="1:7" ht="15.75">
      <c r="A263" s="179" t="s">
        <v>588</v>
      </c>
      <c r="B263" s="150" t="s">
        <v>587</v>
      </c>
      <c r="C263" s="145" t="str">
        <f>C262</f>
        <v>SEDOP</v>
      </c>
      <c r="D263" s="180" t="s">
        <v>15</v>
      </c>
      <c r="E263" s="167">
        <v>1</v>
      </c>
      <c r="F263" s="181">
        <v>5.5</v>
      </c>
      <c r="G263" s="182">
        <v>5.5</v>
      </c>
    </row>
    <row r="264" spans="1:7" ht="15.75">
      <c r="A264" s="149">
        <v>88248</v>
      </c>
      <c r="B264" s="184" t="s">
        <v>567</v>
      </c>
      <c r="C264" s="145" t="s">
        <v>432</v>
      </c>
      <c r="D264" s="177" t="s">
        <v>423</v>
      </c>
      <c r="E264" s="167">
        <v>0.36</v>
      </c>
      <c r="F264" s="181">
        <v>14.01</v>
      </c>
      <c r="G264" s="182">
        <v>5.04</v>
      </c>
    </row>
    <row r="265" spans="1:7" ht="31.5">
      <c r="A265" s="149">
        <v>88267</v>
      </c>
      <c r="B265" s="150" t="s">
        <v>568</v>
      </c>
      <c r="C265" s="145" t="s">
        <v>432</v>
      </c>
      <c r="D265" s="177" t="s">
        <v>423</v>
      </c>
      <c r="E265" s="167">
        <v>0.36</v>
      </c>
      <c r="F265" s="181">
        <v>17.61</v>
      </c>
      <c r="G265" s="182">
        <v>6.34</v>
      </c>
    </row>
    <row r="266" spans="1:7" ht="15.75">
      <c r="A266" s="341"/>
      <c r="B266" s="342"/>
      <c r="C266" s="342"/>
      <c r="D266" s="342"/>
      <c r="E266" s="343"/>
      <c r="F266" s="147" t="s">
        <v>426</v>
      </c>
      <c r="G266" s="154">
        <f>SUM(G261:G265)</f>
        <v>18.850000000000001</v>
      </c>
    </row>
    <row r="267" spans="1:7" ht="15.75">
      <c r="A267" s="333" t="s">
        <v>579</v>
      </c>
      <c r="B267" s="334"/>
      <c r="C267" s="334"/>
      <c r="D267" s="334"/>
      <c r="E267" s="334"/>
      <c r="F267" s="334"/>
      <c r="G267" s="335"/>
    </row>
    <row r="268" spans="1:7" ht="15.75">
      <c r="A268" s="336" t="s">
        <v>415</v>
      </c>
      <c r="B268" s="337"/>
      <c r="C268" s="140" t="s">
        <v>416</v>
      </c>
      <c r="D268" s="140" t="s">
        <v>417</v>
      </c>
      <c r="E268" s="140" t="s">
        <v>418</v>
      </c>
      <c r="F268" s="140" t="s">
        <v>419</v>
      </c>
      <c r="G268" s="141" t="s">
        <v>4</v>
      </c>
    </row>
    <row r="269" spans="1:7" ht="15.75">
      <c r="A269" s="149" t="s">
        <v>589</v>
      </c>
      <c r="B269" s="150" t="s">
        <v>242</v>
      </c>
      <c r="C269" s="145" t="str">
        <f>C261</f>
        <v>SEDOP</v>
      </c>
      <c r="D269" s="145" t="s">
        <v>15</v>
      </c>
      <c r="E269" s="166">
        <v>1</v>
      </c>
      <c r="F269" s="165">
        <v>10.99</v>
      </c>
      <c r="G269" s="169">
        <v>10.99</v>
      </c>
    </row>
    <row r="270" spans="1:7" ht="15.75">
      <c r="A270" s="149">
        <v>88248</v>
      </c>
      <c r="B270" s="184" t="s">
        <v>567</v>
      </c>
      <c r="C270" s="145" t="s">
        <v>432</v>
      </c>
      <c r="D270" s="177" t="s">
        <v>423</v>
      </c>
      <c r="E270" s="166">
        <v>0.11</v>
      </c>
      <c r="F270" s="165">
        <v>14.01</v>
      </c>
      <c r="G270" s="169">
        <v>1.54</v>
      </c>
    </row>
    <row r="271" spans="1:7" ht="31.5">
      <c r="A271" s="149">
        <v>88267</v>
      </c>
      <c r="B271" s="150" t="s">
        <v>568</v>
      </c>
      <c r="C271" s="145" t="s">
        <v>432</v>
      </c>
      <c r="D271" s="177" t="s">
        <v>423</v>
      </c>
      <c r="E271" s="166">
        <v>0.11</v>
      </c>
      <c r="F271" s="165">
        <v>17.61</v>
      </c>
      <c r="G271" s="169">
        <v>1.94</v>
      </c>
    </row>
    <row r="272" spans="1:7" ht="15.75">
      <c r="A272" s="341"/>
      <c r="B272" s="342"/>
      <c r="C272" s="342"/>
      <c r="D272" s="342"/>
      <c r="E272" s="343"/>
      <c r="F272" s="147" t="s">
        <v>426</v>
      </c>
      <c r="G272" s="154">
        <f>SUM(G269:G271)</f>
        <v>14.47</v>
      </c>
    </row>
    <row r="273" spans="1:7" ht="34.5" customHeight="1">
      <c r="A273" s="333" t="s">
        <v>580</v>
      </c>
      <c r="B273" s="334"/>
      <c r="C273" s="334"/>
      <c r="D273" s="334"/>
      <c r="E273" s="334"/>
      <c r="F273" s="334"/>
      <c r="G273" s="335"/>
    </row>
    <row r="274" spans="1:7" ht="15.75">
      <c r="A274" s="336" t="s">
        <v>415</v>
      </c>
      <c r="B274" s="337"/>
      <c r="C274" s="140" t="s">
        <v>416</v>
      </c>
      <c r="D274" s="140" t="s">
        <v>417</v>
      </c>
      <c r="E274" s="140" t="s">
        <v>418</v>
      </c>
      <c r="F274" s="140" t="s">
        <v>419</v>
      </c>
      <c r="G274" s="141" t="s">
        <v>4</v>
      </c>
    </row>
    <row r="275" spans="1:7" ht="31.5">
      <c r="A275" s="149" t="s">
        <v>773</v>
      </c>
      <c r="B275" s="150" t="s">
        <v>774</v>
      </c>
      <c r="C275" s="145" t="s">
        <v>420</v>
      </c>
      <c r="D275" s="177" t="s">
        <v>429</v>
      </c>
      <c r="E275" s="166" t="s">
        <v>421</v>
      </c>
      <c r="F275" s="165" t="s">
        <v>783</v>
      </c>
      <c r="G275" s="146">
        <v>2.9</v>
      </c>
    </row>
    <row r="276" spans="1:7" ht="31.5">
      <c r="A276" s="149" t="s">
        <v>775</v>
      </c>
      <c r="B276" s="150" t="s">
        <v>776</v>
      </c>
      <c r="C276" s="145" t="s">
        <v>420</v>
      </c>
      <c r="D276" s="177" t="s">
        <v>429</v>
      </c>
      <c r="E276" s="166" t="s">
        <v>421</v>
      </c>
      <c r="F276" s="165" t="s">
        <v>784</v>
      </c>
      <c r="G276" s="146">
        <v>12.55</v>
      </c>
    </row>
    <row r="277" spans="1:7" ht="47.25">
      <c r="A277" s="149" t="s">
        <v>777</v>
      </c>
      <c r="B277" s="150" t="s">
        <v>778</v>
      </c>
      <c r="C277" s="145" t="s">
        <v>420</v>
      </c>
      <c r="D277" s="177" t="s">
        <v>429</v>
      </c>
      <c r="E277" s="166" t="s">
        <v>785</v>
      </c>
      <c r="F277" s="165" t="s">
        <v>786</v>
      </c>
      <c r="G277" s="146">
        <v>0.78</v>
      </c>
    </row>
    <row r="278" spans="1:7" ht="31.5">
      <c r="A278" s="149" t="s">
        <v>779</v>
      </c>
      <c r="B278" s="150" t="s">
        <v>780</v>
      </c>
      <c r="C278" s="145" t="s">
        <v>420</v>
      </c>
      <c r="D278" s="177" t="s">
        <v>423</v>
      </c>
      <c r="E278" s="166" t="s">
        <v>787</v>
      </c>
      <c r="F278" s="165" t="s">
        <v>788</v>
      </c>
      <c r="G278" s="146">
        <v>1.65</v>
      </c>
    </row>
    <row r="279" spans="1:7" ht="31.5">
      <c r="A279" s="149" t="s">
        <v>781</v>
      </c>
      <c r="B279" s="150" t="s">
        <v>782</v>
      </c>
      <c r="C279" s="145" t="s">
        <v>420</v>
      </c>
      <c r="D279" s="177" t="s">
        <v>423</v>
      </c>
      <c r="E279" s="166" t="s">
        <v>787</v>
      </c>
      <c r="F279" s="165" t="s">
        <v>789</v>
      </c>
      <c r="G279" s="146">
        <v>2.11</v>
      </c>
    </row>
    <row r="280" spans="1:7" ht="15.75">
      <c r="A280" s="341"/>
      <c r="B280" s="342"/>
      <c r="C280" s="342"/>
      <c r="D280" s="342"/>
      <c r="E280" s="343"/>
      <c r="F280" s="151" t="s">
        <v>426</v>
      </c>
      <c r="G280" s="153">
        <f>SUM(G275:G279)</f>
        <v>19.989999999999998</v>
      </c>
    </row>
    <row r="281" spans="1:7" ht="35.25" customHeight="1">
      <c r="A281" s="338" t="s">
        <v>581</v>
      </c>
      <c r="B281" s="339"/>
      <c r="C281" s="339"/>
      <c r="D281" s="339"/>
      <c r="E281" s="339"/>
      <c r="F281" s="339"/>
      <c r="G281" s="340"/>
    </row>
    <row r="282" spans="1:7" ht="15.75">
      <c r="A282" s="336" t="s">
        <v>415</v>
      </c>
      <c r="B282" s="337"/>
      <c r="C282" s="140" t="s">
        <v>416</v>
      </c>
      <c r="D282" s="140" t="s">
        <v>417</v>
      </c>
      <c r="E282" s="140" t="s">
        <v>418</v>
      </c>
      <c r="F282" s="140" t="s">
        <v>419</v>
      </c>
      <c r="G282" s="141" t="s">
        <v>4</v>
      </c>
    </row>
    <row r="283" spans="1:7" ht="31.5">
      <c r="A283" s="149" t="s">
        <v>790</v>
      </c>
      <c r="B283" s="150" t="s">
        <v>791</v>
      </c>
      <c r="C283" s="145" t="s">
        <v>420</v>
      </c>
      <c r="D283" s="177" t="s">
        <v>429</v>
      </c>
      <c r="E283" s="166" t="s">
        <v>421</v>
      </c>
      <c r="F283" s="165" t="s">
        <v>794</v>
      </c>
      <c r="G283" s="146">
        <v>1.64</v>
      </c>
    </row>
    <row r="284" spans="1:7" ht="31.5">
      <c r="A284" s="149" t="s">
        <v>792</v>
      </c>
      <c r="B284" s="150" t="s">
        <v>793</v>
      </c>
      <c r="C284" s="145" t="str">
        <f>C283</f>
        <v>SINAPI</v>
      </c>
      <c r="D284" s="177" t="s">
        <v>429</v>
      </c>
      <c r="E284" s="166" t="s">
        <v>421</v>
      </c>
      <c r="F284" s="165" t="s">
        <v>795</v>
      </c>
      <c r="G284" s="146">
        <v>5.57</v>
      </c>
    </row>
    <row r="285" spans="1:7" ht="47.25">
      <c r="A285" s="149" t="s">
        <v>777</v>
      </c>
      <c r="B285" s="150" t="s">
        <v>778</v>
      </c>
      <c r="C285" s="145" t="str">
        <f>C284</f>
        <v>SINAPI</v>
      </c>
      <c r="D285" s="177" t="s">
        <v>429</v>
      </c>
      <c r="E285" s="166" t="s">
        <v>796</v>
      </c>
      <c r="F285" s="165" t="s">
        <v>786</v>
      </c>
      <c r="G285" s="146">
        <v>0.34</v>
      </c>
    </row>
    <row r="286" spans="1:7" ht="31.5">
      <c r="A286" s="149" t="s">
        <v>779</v>
      </c>
      <c r="B286" s="150" t="s">
        <v>780</v>
      </c>
      <c r="C286" s="145" t="str">
        <f>C285</f>
        <v>SINAPI</v>
      </c>
      <c r="D286" s="177" t="s">
        <v>423</v>
      </c>
      <c r="E286" s="166" t="s">
        <v>797</v>
      </c>
      <c r="F286" s="165" t="s">
        <v>788</v>
      </c>
      <c r="G286" s="146">
        <v>0.55000000000000004</v>
      </c>
    </row>
    <row r="287" spans="1:7" ht="31.5">
      <c r="A287" s="149" t="s">
        <v>781</v>
      </c>
      <c r="B287" s="150" t="s">
        <v>782</v>
      </c>
      <c r="C287" s="145" t="str">
        <f>C285</f>
        <v>SINAPI</v>
      </c>
      <c r="D287" s="177" t="s">
        <v>423</v>
      </c>
      <c r="E287" s="166" t="s">
        <v>797</v>
      </c>
      <c r="F287" s="165" t="s">
        <v>789</v>
      </c>
      <c r="G287" s="146">
        <v>0.7</v>
      </c>
    </row>
    <row r="288" spans="1:7" ht="15.75">
      <c r="A288" s="347"/>
      <c r="B288" s="348"/>
      <c r="C288" s="348"/>
      <c r="D288" s="348"/>
      <c r="E288" s="349"/>
      <c r="F288" s="151" t="s">
        <v>426</v>
      </c>
      <c r="G288" s="153">
        <f>SUM(G283:G287)</f>
        <v>8.7999999999999989</v>
      </c>
    </row>
    <row r="289" spans="1:7" ht="15.75">
      <c r="A289" s="333" t="s">
        <v>582</v>
      </c>
      <c r="B289" s="334"/>
      <c r="C289" s="334"/>
      <c r="D289" s="334"/>
      <c r="E289" s="334"/>
      <c r="F289" s="334"/>
      <c r="G289" s="335"/>
    </row>
    <row r="290" spans="1:7" ht="15.75">
      <c r="A290" s="336" t="s">
        <v>415</v>
      </c>
      <c r="B290" s="337"/>
      <c r="C290" s="140" t="s">
        <v>416</v>
      </c>
      <c r="D290" s="140" t="s">
        <v>417</v>
      </c>
      <c r="E290" s="140" t="s">
        <v>418</v>
      </c>
      <c r="F290" s="140" t="s">
        <v>419</v>
      </c>
      <c r="G290" s="141" t="s">
        <v>4</v>
      </c>
    </row>
    <row r="291" spans="1:7" ht="15.75">
      <c r="A291" s="149" t="s">
        <v>561</v>
      </c>
      <c r="B291" s="150" t="s">
        <v>565</v>
      </c>
      <c r="C291" s="145" t="s">
        <v>432</v>
      </c>
      <c r="D291" s="177" t="s">
        <v>19</v>
      </c>
      <c r="E291" s="166">
        <v>2.1999999999999999E-2</v>
      </c>
      <c r="F291" s="165">
        <v>37.25</v>
      </c>
      <c r="G291" s="169">
        <v>0.82</v>
      </c>
    </row>
    <row r="292" spans="1:7" ht="15.75">
      <c r="A292" s="149" t="s">
        <v>562</v>
      </c>
      <c r="B292" s="150" t="s">
        <v>566</v>
      </c>
      <c r="C292" s="145" t="str">
        <f>C291</f>
        <v>SEDOP</v>
      </c>
      <c r="D292" s="177" t="s">
        <v>564</v>
      </c>
      <c r="E292" s="166">
        <v>6.0999999999999999E-2</v>
      </c>
      <c r="F292" s="165">
        <v>5.92</v>
      </c>
      <c r="G292" s="169">
        <v>0.36</v>
      </c>
    </row>
    <row r="293" spans="1:7" ht="15.75">
      <c r="A293" s="149" t="s">
        <v>590</v>
      </c>
      <c r="B293" s="150" t="s">
        <v>248</v>
      </c>
      <c r="C293" s="145" t="str">
        <f>C292</f>
        <v>SEDOP</v>
      </c>
      <c r="D293" s="145" t="s">
        <v>15</v>
      </c>
      <c r="E293" s="166">
        <v>1</v>
      </c>
      <c r="F293" s="165">
        <v>5</v>
      </c>
      <c r="G293" s="169">
        <v>5</v>
      </c>
    </row>
    <row r="294" spans="1:7" ht="15.75">
      <c r="A294" s="149">
        <v>88248</v>
      </c>
      <c r="B294" s="184" t="s">
        <v>567</v>
      </c>
      <c r="C294" s="145" t="s">
        <v>432</v>
      </c>
      <c r="D294" s="177" t="s">
        <v>423</v>
      </c>
      <c r="E294" s="166">
        <v>0.28000000000000003</v>
      </c>
      <c r="F294" s="165">
        <v>14.01</v>
      </c>
      <c r="G294" s="169">
        <v>3.92</v>
      </c>
    </row>
    <row r="295" spans="1:7" ht="31.5">
      <c r="A295" s="149">
        <v>88267</v>
      </c>
      <c r="B295" s="150" t="s">
        <v>568</v>
      </c>
      <c r="C295" s="145" t="s">
        <v>432</v>
      </c>
      <c r="D295" s="177" t="s">
        <v>423</v>
      </c>
      <c r="E295" s="166">
        <v>0.28000000000000003</v>
      </c>
      <c r="F295" s="165">
        <v>17.61</v>
      </c>
      <c r="G295" s="169">
        <v>4.93</v>
      </c>
    </row>
    <row r="296" spans="1:7" ht="15.75">
      <c r="A296" s="341"/>
      <c r="B296" s="342"/>
      <c r="C296" s="342"/>
      <c r="D296" s="342"/>
      <c r="E296" s="343"/>
      <c r="F296" s="147" t="s">
        <v>426</v>
      </c>
      <c r="G296" s="154">
        <f>SUM(G291:G295)</f>
        <v>15.03</v>
      </c>
    </row>
    <row r="297" spans="1:7" ht="15.75">
      <c r="A297" s="333" t="s">
        <v>583</v>
      </c>
      <c r="B297" s="334"/>
      <c r="C297" s="334"/>
      <c r="D297" s="334"/>
      <c r="E297" s="334"/>
      <c r="F297" s="334"/>
      <c r="G297" s="335"/>
    </row>
    <row r="298" spans="1:7" ht="15.75">
      <c r="A298" s="336" t="s">
        <v>415</v>
      </c>
      <c r="B298" s="337"/>
      <c r="C298" s="140" t="s">
        <v>416</v>
      </c>
      <c r="D298" s="140" t="s">
        <v>417</v>
      </c>
      <c r="E298" s="140" t="s">
        <v>418</v>
      </c>
      <c r="F298" s="140" t="s">
        <v>419</v>
      </c>
      <c r="G298" s="141" t="s">
        <v>4</v>
      </c>
    </row>
    <row r="299" spans="1:7" ht="15.75">
      <c r="A299" s="149">
        <v>30010</v>
      </c>
      <c r="B299" s="150" t="s">
        <v>100</v>
      </c>
      <c r="C299" s="145" t="s">
        <v>432</v>
      </c>
      <c r="D299" s="145" t="s">
        <v>64</v>
      </c>
      <c r="E299" s="178">
        <v>0.4</v>
      </c>
      <c r="F299" s="165">
        <v>43.08</v>
      </c>
      <c r="G299" s="169">
        <v>17.23</v>
      </c>
    </row>
    <row r="300" spans="1:7" ht="15.75">
      <c r="A300" s="149">
        <v>40257</v>
      </c>
      <c r="B300" s="150" t="s">
        <v>591</v>
      </c>
      <c r="C300" s="145" t="s">
        <v>432</v>
      </c>
      <c r="D300" s="145" t="s">
        <v>64</v>
      </c>
      <c r="E300" s="178">
        <v>3.2000000000000001E-2</v>
      </c>
      <c r="F300" s="165">
        <v>511.61</v>
      </c>
      <c r="G300" s="169">
        <v>16.37</v>
      </c>
    </row>
    <row r="301" spans="1:7" ht="15.75">
      <c r="A301" s="149">
        <v>50681</v>
      </c>
      <c r="B301" s="150" t="s">
        <v>592</v>
      </c>
      <c r="C301" s="145" t="s">
        <v>432</v>
      </c>
      <c r="D301" s="145" t="s">
        <v>64</v>
      </c>
      <c r="E301" s="178">
        <v>4.4999999999999998E-2</v>
      </c>
      <c r="F301" s="165">
        <v>2327.87</v>
      </c>
      <c r="G301" s="169">
        <v>104.75</v>
      </c>
    </row>
    <row r="302" spans="1:7" ht="15.75">
      <c r="A302" s="149">
        <v>60045</v>
      </c>
      <c r="B302" s="150" t="s">
        <v>115</v>
      </c>
      <c r="C302" s="145" t="s">
        <v>432</v>
      </c>
      <c r="D302" s="145" t="s">
        <v>69</v>
      </c>
      <c r="E302" s="178">
        <v>1.3</v>
      </c>
      <c r="F302" s="165">
        <v>75.45</v>
      </c>
      <c r="G302" s="169">
        <v>98.09</v>
      </c>
    </row>
    <row r="303" spans="1:7" ht="15.75">
      <c r="A303" s="149">
        <v>110143</v>
      </c>
      <c r="B303" s="150" t="s">
        <v>129</v>
      </c>
      <c r="C303" s="145" t="s">
        <v>432</v>
      </c>
      <c r="D303" s="145" t="s">
        <v>69</v>
      </c>
      <c r="E303" s="178">
        <v>1.39</v>
      </c>
      <c r="F303" s="165">
        <v>9.0399999999999991</v>
      </c>
      <c r="G303" s="169">
        <v>12.57</v>
      </c>
    </row>
    <row r="304" spans="1:7" ht="15.75">
      <c r="A304" s="149">
        <v>110763</v>
      </c>
      <c r="B304" s="150" t="s">
        <v>131</v>
      </c>
      <c r="C304" s="145" t="s">
        <v>432</v>
      </c>
      <c r="D304" s="145" t="s">
        <v>69</v>
      </c>
      <c r="E304" s="178">
        <v>1.39</v>
      </c>
      <c r="F304" s="165">
        <v>36.69</v>
      </c>
      <c r="G304" s="169">
        <v>51</v>
      </c>
    </row>
    <row r="305" spans="1:7" ht="15.75">
      <c r="A305" s="149">
        <v>130113</v>
      </c>
      <c r="B305" s="150" t="s">
        <v>593</v>
      </c>
      <c r="C305" s="145" t="s">
        <v>432</v>
      </c>
      <c r="D305" s="145" t="s">
        <v>69</v>
      </c>
      <c r="E305" s="178">
        <v>0.25</v>
      </c>
      <c r="F305" s="165">
        <v>40.450000000000003</v>
      </c>
      <c r="G305" s="169">
        <v>10.11</v>
      </c>
    </row>
    <row r="306" spans="1:7" ht="15.75">
      <c r="A306" s="341"/>
      <c r="B306" s="342"/>
      <c r="C306" s="342"/>
      <c r="D306" s="342"/>
      <c r="E306" s="343"/>
      <c r="F306" s="155" t="s">
        <v>426</v>
      </c>
      <c r="G306" s="156">
        <f>SUM(G299:G305)</f>
        <v>310.12</v>
      </c>
    </row>
    <row r="307" spans="1:7" ht="15.75">
      <c r="A307" s="333" t="s">
        <v>594</v>
      </c>
      <c r="B307" s="334"/>
      <c r="C307" s="334"/>
      <c r="D307" s="334"/>
      <c r="E307" s="334"/>
      <c r="F307" s="334"/>
      <c r="G307" s="335"/>
    </row>
    <row r="308" spans="1:7" ht="15.75">
      <c r="A308" s="336" t="s">
        <v>415</v>
      </c>
      <c r="B308" s="337"/>
      <c r="C308" s="140" t="s">
        <v>416</v>
      </c>
      <c r="D308" s="140" t="s">
        <v>417</v>
      </c>
      <c r="E308" s="140" t="s">
        <v>418</v>
      </c>
      <c r="F308" s="140" t="s">
        <v>419</v>
      </c>
      <c r="G308" s="141" t="s">
        <v>4</v>
      </c>
    </row>
    <row r="309" spans="1:7" ht="15.75">
      <c r="A309" s="150" t="s">
        <v>596</v>
      </c>
      <c r="B309" s="150" t="s">
        <v>597</v>
      </c>
      <c r="C309" s="145" t="s">
        <v>432</v>
      </c>
      <c r="D309" s="145" t="s">
        <v>15</v>
      </c>
      <c r="E309" s="178">
        <v>1</v>
      </c>
      <c r="F309" s="145">
        <v>739.89</v>
      </c>
      <c r="G309" s="146">
        <v>739.89</v>
      </c>
    </row>
    <row r="310" spans="1:7" ht="31.5">
      <c r="A310" s="150">
        <v>20174</v>
      </c>
      <c r="B310" s="150" t="s">
        <v>598</v>
      </c>
      <c r="C310" s="145" t="s">
        <v>432</v>
      </c>
      <c r="D310" s="145" t="s">
        <v>64</v>
      </c>
      <c r="E310" s="178">
        <v>1.96</v>
      </c>
      <c r="F310" s="145">
        <v>89.36</v>
      </c>
      <c r="G310" s="173">
        <v>175.15</v>
      </c>
    </row>
    <row r="311" spans="1:7" ht="15.75">
      <c r="A311" s="150">
        <v>30010</v>
      </c>
      <c r="B311" s="150" t="s">
        <v>100</v>
      </c>
      <c r="C311" s="145" t="s">
        <v>432</v>
      </c>
      <c r="D311" s="145" t="s">
        <v>64</v>
      </c>
      <c r="E311" s="178">
        <v>2.8</v>
      </c>
      <c r="F311" s="145">
        <v>43.08</v>
      </c>
      <c r="G311" s="173">
        <v>120.62</v>
      </c>
    </row>
    <row r="312" spans="1:7" ht="15.75">
      <c r="A312" s="150">
        <v>30254</v>
      </c>
      <c r="B312" s="150" t="s">
        <v>599</v>
      </c>
      <c r="C312" s="145" t="s">
        <v>432</v>
      </c>
      <c r="D312" s="145" t="s">
        <v>64</v>
      </c>
      <c r="E312" s="178">
        <v>0.84</v>
      </c>
      <c r="F312" s="145">
        <v>46.4</v>
      </c>
      <c r="G312" s="173">
        <v>38.979999999999997</v>
      </c>
    </row>
    <row r="313" spans="1:7" ht="15.75">
      <c r="A313" s="150">
        <v>88242</v>
      </c>
      <c r="B313" s="150" t="s">
        <v>552</v>
      </c>
      <c r="C313" s="145" t="s">
        <v>432</v>
      </c>
      <c r="D313" s="145" t="s">
        <v>423</v>
      </c>
      <c r="E313" s="178">
        <v>2.5</v>
      </c>
      <c r="F313" s="145">
        <v>14.38</v>
      </c>
      <c r="G313" s="173">
        <v>35.950000000000003</v>
      </c>
    </row>
    <row r="314" spans="1:7" ht="15.75">
      <c r="A314" s="150">
        <v>88309</v>
      </c>
      <c r="B314" s="150" t="s">
        <v>428</v>
      </c>
      <c r="C314" s="145" t="s">
        <v>432</v>
      </c>
      <c r="D314" s="145" t="s">
        <v>423</v>
      </c>
      <c r="E314" s="178">
        <v>2.5</v>
      </c>
      <c r="F314" s="145">
        <v>18.03</v>
      </c>
      <c r="G314" s="173">
        <v>45.08</v>
      </c>
    </row>
    <row r="315" spans="1:7" ht="15.75">
      <c r="A315" s="341"/>
      <c r="B315" s="342"/>
      <c r="C315" s="342"/>
      <c r="D315" s="342"/>
      <c r="E315" s="343"/>
      <c r="F315" s="147" t="s">
        <v>426</v>
      </c>
      <c r="G315" s="154">
        <f>SUM(G309:G314)</f>
        <v>1155.6699999999998</v>
      </c>
    </row>
    <row r="316" spans="1:7" ht="15.75">
      <c r="A316" s="333" t="s">
        <v>584</v>
      </c>
      <c r="B316" s="334"/>
      <c r="C316" s="334"/>
      <c r="D316" s="334"/>
      <c r="E316" s="334"/>
      <c r="F316" s="334"/>
      <c r="G316" s="335"/>
    </row>
    <row r="317" spans="1:7" ht="15.75">
      <c r="A317" s="336" t="s">
        <v>415</v>
      </c>
      <c r="B317" s="337"/>
      <c r="C317" s="140" t="s">
        <v>416</v>
      </c>
      <c r="D317" s="140" t="s">
        <v>417</v>
      </c>
      <c r="E317" s="140" t="s">
        <v>418</v>
      </c>
      <c r="F317" s="140" t="s">
        <v>419</v>
      </c>
      <c r="G317" s="141" t="s">
        <v>4</v>
      </c>
    </row>
    <row r="318" spans="1:7" ht="15.75">
      <c r="A318" s="149" t="s">
        <v>601</v>
      </c>
      <c r="B318" s="150" t="s">
        <v>600</v>
      </c>
      <c r="C318" s="145" t="str">
        <f>C309</f>
        <v>SEDOP</v>
      </c>
      <c r="D318" s="145" t="s">
        <v>15</v>
      </c>
      <c r="E318" s="166">
        <v>1</v>
      </c>
      <c r="F318" s="165">
        <v>544.29</v>
      </c>
      <c r="G318" s="169">
        <v>544.29</v>
      </c>
    </row>
    <row r="319" spans="1:7" ht="31.5">
      <c r="A319" s="150">
        <v>20174</v>
      </c>
      <c r="B319" s="150" t="s">
        <v>598</v>
      </c>
      <c r="C319" s="145" t="s">
        <v>432</v>
      </c>
      <c r="D319" s="145" t="s">
        <v>64</v>
      </c>
      <c r="E319" s="166">
        <v>3.36</v>
      </c>
      <c r="F319" s="165">
        <v>89.36</v>
      </c>
      <c r="G319" s="169">
        <v>300.25</v>
      </c>
    </row>
    <row r="320" spans="1:7" ht="15.75">
      <c r="A320" s="150">
        <v>30010</v>
      </c>
      <c r="B320" s="150" t="s">
        <v>100</v>
      </c>
      <c r="C320" s="145" t="s">
        <v>432</v>
      </c>
      <c r="D320" s="145" t="s">
        <v>64</v>
      </c>
      <c r="E320" s="166">
        <v>4.8</v>
      </c>
      <c r="F320" s="165">
        <v>43.08</v>
      </c>
      <c r="G320" s="169">
        <v>206.78</v>
      </c>
    </row>
    <row r="321" spans="1:7" ht="15.75">
      <c r="A321" s="150">
        <v>30254</v>
      </c>
      <c r="B321" s="150" t="s">
        <v>599</v>
      </c>
      <c r="C321" s="145" t="s">
        <v>432</v>
      </c>
      <c r="D321" s="145" t="s">
        <v>64</v>
      </c>
      <c r="E321" s="166">
        <v>1.44</v>
      </c>
      <c r="F321" s="165">
        <v>46.4</v>
      </c>
      <c r="G321" s="169">
        <v>66.819999999999993</v>
      </c>
    </row>
    <row r="322" spans="1:7" ht="15.75">
      <c r="A322" s="150">
        <v>88242</v>
      </c>
      <c r="B322" s="150" t="s">
        <v>552</v>
      </c>
      <c r="C322" s="145" t="s">
        <v>432</v>
      </c>
      <c r="D322" s="145" t="s">
        <v>423</v>
      </c>
      <c r="E322" s="166">
        <v>4</v>
      </c>
      <c r="F322" s="165">
        <v>14.38</v>
      </c>
      <c r="G322" s="169">
        <v>57.52</v>
      </c>
    </row>
    <row r="323" spans="1:7" ht="15.75">
      <c r="A323" s="150">
        <v>88309</v>
      </c>
      <c r="B323" s="150" t="s">
        <v>428</v>
      </c>
      <c r="C323" s="145" t="s">
        <v>432</v>
      </c>
      <c r="D323" s="145" t="s">
        <v>423</v>
      </c>
      <c r="E323" s="166">
        <v>4</v>
      </c>
      <c r="F323" s="165">
        <v>18.03</v>
      </c>
      <c r="G323" s="169">
        <v>72.12</v>
      </c>
    </row>
    <row r="324" spans="1:7" ht="15.75">
      <c r="A324" s="341"/>
      <c r="B324" s="342"/>
      <c r="C324" s="342"/>
      <c r="D324" s="342"/>
      <c r="E324" s="343"/>
      <c r="F324" s="147" t="s">
        <v>426</v>
      </c>
      <c r="G324" s="154">
        <f>SUM(G318:G323)</f>
        <v>1247.7799999999997</v>
      </c>
    </row>
    <row r="325" spans="1:7" ht="15.75">
      <c r="A325" s="333" t="s">
        <v>602</v>
      </c>
      <c r="B325" s="334"/>
      <c r="C325" s="334"/>
      <c r="D325" s="334"/>
      <c r="E325" s="334"/>
      <c r="F325" s="334"/>
      <c r="G325" s="335"/>
    </row>
    <row r="326" spans="1:7" ht="15.75">
      <c r="A326" s="336" t="s">
        <v>415</v>
      </c>
      <c r="B326" s="337"/>
      <c r="C326" s="140" t="s">
        <v>416</v>
      </c>
      <c r="D326" s="140" t="s">
        <v>417</v>
      </c>
      <c r="E326" s="140" t="s">
        <v>418</v>
      </c>
      <c r="F326" s="140" t="s">
        <v>419</v>
      </c>
      <c r="G326" s="141" t="s">
        <v>4</v>
      </c>
    </row>
    <row r="327" spans="1:7" ht="15.75">
      <c r="A327" s="149" t="s">
        <v>627</v>
      </c>
      <c r="B327" s="150" t="s">
        <v>279</v>
      </c>
      <c r="C327" s="145" t="s">
        <v>432</v>
      </c>
      <c r="D327" s="145" t="s">
        <v>15</v>
      </c>
      <c r="E327" s="166">
        <v>1</v>
      </c>
      <c r="F327" s="165">
        <v>0.65</v>
      </c>
      <c r="G327" s="169">
        <v>0.65</v>
      </c>
    </row>
    <row r="328" spans="1:7" ht="15.75">
      <c r="A328" s="149" t="s">
        <v>561</v>
      </c>
      <c r="B328" s="150" t="s">
        <v>565</v>
      </c>
      <c r="C328" s="145" t="s">
        <v>432</v>
      </c>
      <c r="D328" s="177" t="s">
        <v>19</v>
      </c>
      <c r="E328" s="166">
        <v>3.0000000000000001E-3</v>
      </c>
      <c r="F328" s="165">
        <v>37.25</v>
      </c>
      <c r="G328" s="169">
        <v>0.11</v>
      </c>
    </row>
    <row r="329" spans="1:7" ht="15.75">
      <c r="A329" s="149" t="s">
        <v>562</v>
      </c>
      <c r="B329" s="150" t="s">
        <v>566</v>
      </c>
      <c r="C329" s="145" t="s">
        <v>432</v>
      </c>
      <c r="D329" s="177" t="s">
        <v>564</v>
      </c>
      <c r="E329" s="166">
        <v>0.02</v>
      </c>
      <c r="F329" s="165">
        <v>5.92</v>
      </c>
      <c r="G329" s="169">
        <v>0.12</v>
      </c>
    </row>
    <row r="330" spans="1:7" ht="15.75">
      <c r="A330" s="183" t="s">
        <v>628</v>
      </c>
      <c r="B330" s="150" t="s">
        <v>626</v>
      </c>
      <c r="C330" s="145" t="s">
        <v>432</v>
      </c>
      <c r="D330" s="145" t="s">
        <v>62</v>
      </c>
      <c r="E330" s="166">
        <v>0.6</v>
      </c>
      <c r="F330" s="165">
        <v>0.18</v>
      </c>
      <c r="G330" s="169">
        <v>0.11</v>
      </c>
    </row>
    <row r="331" spans="1:7" ht="15.75">
      <c r="A331" s="149">
        <v>88248</v>
      </c>
      <c r="B331" s="184" t="s">
        <v>567</v>
      </c>
      <c r="C331" s="145" t="s">
        <v>432</v>
      </c>
      <c r="D331" s="177" t="s">
        <v>423</v>
      </c>
      <c r="E331" s="166">
        <v>0.09</v>
      </c>
      <c r="F331" s="165">
        <v>14.01</v>
      </c>
      <c r="G331" s="169">
        <v>1.26</v>
      </c>
    </row>
    <row r="332" spans="1:7" ht="31.5">
      <c r="A332" s="149">
        <v>88267</v>
      </c>
      <c r="B332" s="150" t="s">
        <v>568</v>
      </c>
      <c r="C332" s="145" t="s">
        <v>432</v>
      </c>
      <c r="D332" s="177" t="s">
        <v>423</v>
      </c>
      <c r="E332" s="166">
        <v>0.09</v>
      </c>
      <c r="F332" s="165">
        <v>17.61</v>
      </c>
      <c r="G332" s="169">
        <v>1.58</v>
      </c>
    </row>
    <row r="333" spans="1:7" ht="15.75">
      <c r="A333" s="341"/>
      <c r="B333" s="342"/>
      <c r="C333" s="342"/>
      <c r="D333" s="342"/>
      <c r="E333" s="343"/>
      <c r="F333" s="151" t="s">
        <v>426</v>
      </c>
      <c r="G333" s="153">
        <f>SUM(G327:G332)</f>
        <v>3.83</v>
      </c>
    </row>
    <row r="334" spans="1:7" ht="15.75">
      <c r="A334" s="338" t="s">
        <v>603</v>
      </c>
      <c r="B334" s="339"/>
      <c r="C334" s="339"/>
      <c r="D334" s="339"/>
      <c r="E334" s="339"/>
      <c r="F334" s="339"/>
      <c r="G334" s="340"/>
    </row>
    <row r="335" spans="1:7" ht="15.75">
      <c r="A335" s="336" t="s">
        <v>415</v>
      </c>
      <c r="B335" s="337"/>
      <c r="C335" s="140" t="s">
        <v>416</v>
      </c>
      <c r="D335" s="140" t="s">
        <v>417</v>
      </c>
      <c r="E335" s="140" t="s">
        <v>418</v>
      </c>
      <c r="F335" s="140" t="s">
        <v>419</v>
      </c>
      <c r="G335" s="141" t="s">
        <v>4</v>
      </c>
    </row>
    <row r="336" spans="1:7" ht="15.75">
      <c r="A336" s="149" t="s">
        <v>629</v>
      </c>
      <c r="B336" s="150" t="s">
        <v>280</v>
      </c>
      <c r="C336" s="145" t="s">
        <v>432</v>
      </c>
      <c r="D336" s="145" t="s">
        <v>15</v>
      </c>
      <c r="E336" s="166">
        <v>1</v>
      </c>
      <c r="F336" s="165">
        <v>1.7</v>
      </c>
      <c r="G336" s="169">
        <v>1.7</v>
      </c>
    </row>
    <row r="337" spans="1:7" ht="15.75">
      <c r="A337" s="149" t="s">
        <v>561</v>
      </c>
      <c r="B337" s="150" t="s">
        <v>565</v>
      </c>
      <c r="C337" s="145" t="s">
        <v>432</v>
      </c>
      <c r="D337" s="177" t="s">
        <v>19</v>
      </c>
      <c r="E337" s="166">
        <v>5.4999999999999997E-3</v>
      </c>
      <c r="F337" s="165">
        <v>37.25</v>
      </c>
      <c r="G337" s="169">
        <v>0.2</v>
      </c>
    </row>
    <row r="338" spans="1:7" ht="15.75">
      <c r="A338" s="149" t="s">
        <v>562</v>
      </c>
      <c r="B338" s="150" t="s">
        <v>566</v>
      </c>
      <c r="C338" s="145" t="s">
        <v>432</v>
      </c>
      <c r="D338" s="177" t="s">
        <v>564</v>
      </c>
      <c r="E338" s="166">
        <v>4.3999999999999997E-2</v>
      </c>
      <c r="F338" s="165">
        <v>5.92</v>
      </c>
      <c r="G338" s="169">
        <v>0.26</v>
      </c>
    </row>
    <row r="339" spans="1:7" ht="15.75">
      <c r="A339" s="183" t="s">
        <v>628</v>
      </c>
      <c r="B339" s="150" t="s">
        <v>626</v>
      </c>
      <c r="C339" s="145" t="s">
        <v>432</v>
      </c>
      <c r="D339" s="145" t="s">
        <v>62</v>
      </c>
      <c r="E339" s="166">
        <v>1</v>
      </c>
      <c r="F339" s="165">
        <v>0.18</v>
      </c>
      <c r="G339" s="169">
        <v>0.18</v>
      </c>
    </row>
    <row r="340" spans="1:7" ht="15.75">
      <c r="A340" s="149">
        <v>88248</v>
      </c>
      <c r="B340" s="184" t="s">
        <v>567</v>
      </c>
      <c r="C340" s="145" t="s">
        <v>432</v>
      </c>
      <c r="D340" s="177" t="s">
        <v>423</v>
      </c>
      <c r="E340" s="166">
        <v>0.09</v>
      </c>
      <c r="F340" s="165">
        <v>14.01</v>
      </c>
      <c r="G340" s="169">
        <v>1.26</v>
      </c>
    </row>
    <row r="341" spans="1:7" ht="31.5">
      <c r="A341" s="149">
        <v>88267</v>
      </c>
      <c r="B341" s="150" t="s">
        <v>568</v>
      </c>
      <c r="C341" s="145" t="s">
        <v>432</v>
      </c>
      <c r="D341" s="177" t="s">
        <v>423</v>
      </c>
      <c r="E341" s="166">
        <v>0.09</v>
      </c>
      <c r="F341" s="165">
        <v>17.61</v>
      </c>
      <c r="G341" s="169">
        <v>1.58</v>
      </c>
    </row>
    <row r="342" spans="1:7" ht="15.75">
      <c r="A342" s="341"/>
      <c r="B342" s="342"/>
      <c r="C342" s="342"/>
      <c r="D342" s="342"/>
      <c r="E342" s="343"/>
      <c r="F342" s="151" t="s">
        <v>426</v>
      </c>
      <c r="G342" s="153">
        <f>SUM(G336:G341)</f>
        <v>5.1800000000000006</v>
      </c>
    </row>
    <row r="343" spans="1:7" ht="15.75">
      <c r="A343" s="338" t="s">
        <v>604</v>
      </c>
      <c r="B343" s="339"/>
      <c r="C343" s="339"/>
      <c r="D343" s="339"/>
      <c r="E343" s="339"/>
      <c r="F343" s="339"/>
      <c r="G343" s="340"/>
    </row>
    <row r="344" spans="1:7" ht="15.75">
      <c r="A344" s="336" t="s">
        <v>415</v>
      </c>
      <c r="B344" s="337"/>
      <c r="C344" s="140" t="s">
        <v>416</v>
      </c>
      <c r="D344" s="140" t="s">
        <v>417</v>
      </c>
      <c r="E344" s="140" t="s">
        <v>418</v>
      </c>
      <c r="F344" s="140" t="s">
        <v>419</v>
      </c>
      <c r="G344" s="141" t="s">
        <v>4</v>
      </c>
    </row>
    <row r="345" spans="1:7" ht="15.75">
      <c r="A345" s="149" t="s">
        <v>561</v>
      </c>
      <c r="B345" s="150" t="s">
        <v>565</v>
      </c>
      <c r="C345" s="145" t="s">
        <v>432</v>
      </c>
      <c r="D345" s="177" t="s">
        <v>19</v>
      </c>
      <c r="E345" s="166">
        <v>1.0999999999999999E-2</v>
      </c>
      <c r="F345" s="165">
        <v>37.25</v>
      </c>
      <c r="G345" s="169">
        <v>0.41</v>
      </c>
    </row>
    <row r="346" spans="1:7" ht="15.75">
      <c r="A346" s="149" t="s">
        <v>562</v>
      </c>
      <c r="B346" s="150" t="s">
        <v>566</v>
      </c>
      <c r="C346" s="145" t="s">
        <v>432</v>
      </c>
      <c r="D346" s="177" t="s">
        <v>564</v>
      </c>
      <c r="E346" s="166">
        <v>9.4E-2</v>
      </c>
      <c r="F346" s="165">
        <v>5.92</v>
      </c>
      <c r="G346" s="169">
        <v>0.56000000000000005</v>
      </c>
    </row>
    <row r="347" spans="1:7" ht="15.75">
      <c r="A347" s="149" t="s">
        <v>630</v>
      </c>
      <c r="B347" s="150" t="s">
        <v>281</v>
      </c>
      <c r="C347" s="145" t="s">
        <v>432</v>
      </c>
      <c r="D347" s="177" t="s">
        <v>170</v>
      </c>
      <c r="E347" s="166">
        <v>1</v>
      </c>
      <c r="F347" s="165">
        <v>4</v>
      </c>
      <c r="G347" s="169">
        <v>4</v>
      </c>
    </row>
    <row r="348" spans="1:7" ht="15.75">
      <c r="A348" s="183" t="s">
        <v>628</v>
      </c>
      <c r="B348" s="150" t="s">
        <v>626</v>
      </c>
      <c r="C348" s="145" t="s">
        <v>432</v>
      </c>
      <c r="D348" s="145" t="s">
        <v>62</v>
      </c>
      <c r="E348" s="166">
        <v>1.57</v>
      </c>
      <c r="F348" s="165">
        <v>0.18</v>
      </c>
      <c r="G348" s="169">
        <v>0.28000000000000003</v>
      </c>
    </row>
    <row r="349" spans="1:7" ht="15.75">
      <c r="A349" s="149">
        <v>88248</v>
      </c>
      <c r="B349" s="184" t="s">
        <v>567</v>
      </c>
      <c r="C349" s="145" t="s">
        <v>432</v>
      </c>
      <c r="D349" s="177" t="s">
        <v>423</v>
      </c>
      <c r="E349" s="166">
        <v>0.14000000000000001</v>
      </c>
      <c r="F349" s="165">
        <v>14.01</v>
      </c>
      <c r="G349" s="169">
        <v>1.96</v>
      </c>
    </row>
    <row r="350" spans="1:7" ht="31.5">
      <c r="A350" s="149">
        <v>88267</v>
      </c>
      <c r="B350" s="150" t="s">
        <v>568</v>
      </c>
      <c r="C350" s="145" t="s">
        <v>432</v>
      </c>
      <c r="D350" s="177" t="s">
        <v>423</v>
      </c>
      <c r="E350" s="166">
        <v>0.14000000000000001</v>
      </c>
      <c r="F350" s="165">
        <v>17.61</v>
      </c>
      <c r="G350" s="169">
        <v>2.4700000000000002</v>
      </c>
    </row>
    <row r="351" spans="1:7" ht="15.75">
      <c r="A351" s="347"/>
      <c r="B351" s="348"/>
      <c r="C351" s="348"/>
      <c r="D351" s="348"/>
      <c r="E351" s="349"/>
      <c r="F351" s="151" t="s">
        <v>426</v>
      </c>
      <c r="G351" s="153">
        <f>SUM(G345:G350)</f>
        <v>9.68</v>
      </c>
    </row>
    <row r="352" spans="1:7" ht="15.75">
      <c r="A352" s="333" t="s">
        <v>605</v>
      </c>
      <c r="B352" s="334"/>
      <c r="C352" s="334"/>
      <c r="D352" s="334"/>
      <c r="E352" s="334"/>
      <c r="F352" s="334"/>
      <c r="G352" s="335"/>
    </row>
    <row r="353" spans="1:7" ht="15.75">
      <c r="A353" s="336" t="s">
        <v>415</v>
      </c>
      <c r="B353" s="337"/>
      <c r="C353" s="140" t="s">
        <v>416</v>
      </c>
      <c r="D353" s="140" t="s">
        <v>417</v>
      </c>
      <c r="E353" s="140" t="s">
        <v>418</v>
      </c>
      <c r="F353" s="140" t="s">
        <v>419</v>
      </c>
      <c r="G353" s="141" t="s">
        <v>4</v>
      </c>
    </row>
    <row r="354" spans="1:7" ht="15.75">
      <c r="A354" s="149" t="s">
        <v>561</v>
      </c>
      <c r="B354" s="150" t="s">
        <v>565</v>
      </c>
      <c r="C354" s="145" t="s">
        <v>432</v>
      </c>
      <c r="D354" s="177" t="s">
        <v>19</v>
      </c>
      <c r="E354" s="166">
        <v>0.01</v>
      </c>
      <c r="F354" s="165">
        <v>37.25</v>
      </c>
      <c r="G354" s="169">
        <v>0.37</v>
      </c>
    </row>
    <row r="355" spans="1:7" ht="15.75">
      <c r="A355" s="149" t="s">
        <v>562</v>
      </c>
      <c r="B355" s="150" t="s">
        <v>566</v>
      </c>
      <c r="C355" s="145" t="s">
        <v>432</v>
      </c>
      <c r="D355" s="177" t="s">
        <v>564</v>
      </c>
      <c r="E355" s="166">
        <v>0.08</v>
      </c>
      <c r="F355" s="165">
        <v>5.92</v>
      </c>
      <c r="G355" s="169">
        <v>0.47</v>
      </c>
    </row>
    <row r="356" spans="1:7" ht="15.75">
      <c r="A356" s="149" t="s">
        <v>631</v>
      </c>
      <c r="B356" s="150" t="s">
        <v>285</v>
      </c>
      <c r="C356" s="145" t="str">
        <f>C355</f>
        <v>SEDOP</v>
      </c>
      <c r="D356" s="145" t="s">
        <v>170</v>
      </c>
      <c r="E356" s="166">
        <v>1</v>
      </c>
      <c r="F356" s="165">
        <v>0.5</v>
      </c>
      <c r="G356" s="169">
        <v>0.5</v>
      </c>
    </row>
    <row r="357" spans="1:7" ht="15.75">
      <c r="A357" s="149">
        <v>88248</v>
      </c>
      <c r="B357" s="184" t="s">
        <v>567</v>
      </c>
      <c r="C357" s="145" t="s">
        <v>432</v>
      </c>
      <c r="D357" s="177" t="s">
        <v>423</v>
      </c>
      <c r="E357" s="166">
        <v>0.08</v>
      </c>
      <c r="F357" s="165">
        <v>14.01</v>
      </c>
      <c r="G357" s="169">
        <v>1.1200000000000001</v>
      </c>
    </row>
    <row r="358" spans="1:7" ht="31.5">
      <c r="A358" s="149">
        <v>88267</v>
      </c>
      <c r="B358" s="150" t="s">
        <v>568</v>
      </c>
      <c r="C358" s="145" t="s">
        <v>432</v>
      </c>
      <c r="D358" s="177" t="s">
        <v>423</v>
      </c>
      <c r="E358" s="166">
        <v>0.08</v>
      </c>
      <c r="F358" s="165">
        <v>17.61</v>
      </c>
      <c r="G358" s="169">
        <v>1.41</v>
      </c>
    </row>
    <row r="359" spans="1:7" ht="15.75">
      <c r="A359" s="341"/>
      <c r="B359" s="342"/>
      <c r="C359" s="342"/>
      <c r="D359" s="342"/>
      <c r="E359" s="343"/>
      <c r="F359" s="147" t="s">
        <v>426</v>
      </c>
      <c r="G359" s="154">
        <f>SUM(G354:G358)</f>
        <v>3.87</v>
      </c>
    </row>
    <row r="360" spans="1:7" ht="15.75">
      <c r="A360" s="333" t="s">
        <v>633</v>
      </c>
      <c r="B360" s="334"/>
      <c r="C360" s="334"/>
      <c r="D360" s="334"/>
      <c r="E360" s="334"/>
      <c r="F360" s="334"/>
      <c r="G360" s="335"/>
    </row>
    <row r="361" spans="1:7" ht="15.75">
      <c r="A361" s="336" t="s">
        <v>415</v>
      </c>
      <c r="B361" s="337"/>
      <c r="C361" s="140" t="s">
        <v>416</v>
      </c>
      <c r="D361" s="140" t="s">
        <v>417</v>
      </c>
      <c r="E361" s="140" t="s">
        <v>418</v>
      </c>
      <c r="F361" s="140" t="s">
        <v>419</v>
      </c>
      <c r="G361" s="141" t="s">
        <v>4</v>
      </c>
    </row>
    <row r="362" spans="1:7" ht="15.75">
      <c r="A362" s="149" t="s">
        <v>634</v>
      </c>
      <c r="B362" s="150" t="s">
        <v>287</v>
      </c>
      <c r="C362" s="145" t="s">
        <v>432</v>
      </c>
      <c r="D362" s="177" t="s">
        <v>15</v>
      </c>
      <c r="E362" s="166">
        <v>1</v>
      </c>
      <c r="F362" s="165">
        <v>0.8</v>
      </c>
      <c r="G362" s="169">
        <v>0.8</v>
      </c>
    </row>
    <row r="363" spans="1:7" ht="15.75">
      <c r="A363" s="149" t="s">
        <v>561</v>
      </c>
      <c r="B363" s="150" t="s">
        <v>565</v>
      </c>
      <c r="C363" s="145" t="s">
        <v>432</v>
      </c>
      <c r="D363" s="177" t="s">
        <v>19</v>
      </c>
      <c r="E363" s="166">
        <v>1.0999999999999999E-2</v>
      </c>
      <c r="F363" s="165">
        <v>37.25</v>
      </c>
      <c r="G363" s="169">
        <v>0.41</v>
      </c>
    </row>
    <row r="364" spans="1:7" ht="15.75">
      <c r="A364" s="149" t="s">
        <v>562</v>
      </c>
      <c r="B364" s="150" t="s">
        <v>566</v>
      </c>
      <c r="C364" s="145" t="s">
        <v>432</v>
      </c>
      <c r="D364" s="177" t="s">
        <v>564</v>
      </c>
      <c r="E364" s="166">
        <v>0.08</v>
      </c>
      <c r="F364" s="165">
        <v>5.92</v>
      </c>
      <c r="G364" s="169">
        <v>0.47</v>
      </c>
    </row>
    <row r="365" spans="1:7" ht="15.75">
      <c r="A365" s="149">
        <v>88248</v>
      </c>
      <c r="B365" s="184" t="s">
        <v>567</v>
      </c>
      <c r="C365" s="145" t="s">
        <v>432</v>
      </c>
      <c r="D365" s="177" t="s">
        <v>423</v>
      </c>
      <c r="E365" s="166">
        <v>0.09</v>
      </c>
      <c r="F365" s="165">
        <v>14.01</v>
      </c>
      <c r="G365" s="169">
        <v>1.26</v>
      </c>
    </row>
    <row r="366" spans="1:7" ht="31.5">
      <c r="A366" s="149">
        <v>88267</v>
      </c>
      <c r="B366" s="150" t="s">
        <v>568</v>
      </c>
      <c r="C366" s="145" t="s">
        <v>432</v>
      </c>
      <c r="D366" s="177" t="s">
        <v>423</v>
      </c>
      <c r="E366" s="166">
        <v>0.09</v>
      </c>
      <c r="F366" s="165">
        <v>14.01</v>
      </c>
      <c r="G366" s="169">
        <v>1.58</v>
      </c>
    </row>
    <row r="367" spans="1:7" ht="15.75">
      <c r="A367" s="341"/>
      <c r="B367" s="342"/>
      <c r="C367" s="342"/>
      <c r="D367" s="342"/>
      <c r="E367" s="343"/>
      <c r="F367" s="155" t="s">
        <v>426</v>
      </c>
      <c r="G367" s="156">
        <f>SUM(G362:G366)</f>
        <v>4.5199999999999996</v>
      </c>
    </row>
    <row r="368" spans="1:7" ht="15.75">
      <c r="A368" s="333" t="s">
        <v>606</v>
      </c>
      <c r="B368" s="334"/>
      <c r="C368" s="334"/>
      <c r="D368" s="334"/>
      <c r="E368" s="334"/>
      <c r="F368" s="334"/>
      <c r="G368" s="335"/>
    </row>
    <row r="369" spans="1:7" ht="15.75">
      <c r="A369" s="336" t="s">
        <v>415</v>
      </c>
      <c r="B369" s="337"/>
      <c r="C369" s="140" t="s">
        <v>416</v>
      </c>
      <c r="D369" s="140" t="s">
        <v>417</v>
      </c>
      <c r="E369" s="140" t="s">
        <v>418</v>
      </c>
      <c r="F369" s="140" t="s">
        <v>419</v>
      </c>
      <c r="G369" s="141" t="s">
        <v>4</v>
      </c>
    </row>
    <row r="370" spans="1:7" ht="15.75">
      <c r="A370" s="149" t="s">
        <v>635</v>
      </c>
      <c r="B370" s="150" t="s">
        <v>318</v>
      </c>
      <c r="C370" s="145" t="s">
        <v>432</v>
      </c>
      <c r="D370" s="177" t="s">
        <v>15</v>
      </c>
      <c r="E370" s="166">
        <v>1</v>
      </c>
      <c r="F370" s="165">
        <v>1.9</v>
      </c>
      <c r="G370" s="169">
        <v>1.9</v>
      </c>
    </row>
    <row r="371" spans="1:7" ht="15.75">
      <c r="A371" s="149" t="s">
        <v>561</v>
      </c>
      <c r="B371" s="150" t="s">
        <v>565</v>
      </c>
      <c r="C371" s="145" t="s">
        <v>432</v>
      </c>
      <c r="D371" s="177" t="s">
        <v>19</v>
      </c>
      <c r="E371" s="166">
        <v>0.02</v>
      </c>
      <c r="F371" s="181">
        <v>37.25</v>
      </c>
      <c r="G371" s="182">
        <v>0.75</v>
      </c>
    </row>
    <row r="372" spans="1:7" ht="15.75">
      <c r="A372" s="149" t="s">
        <v>562</v>
      </c>
      <c r="B372" s="150" t="s">
        <v>566</v>
      </c>
      <c r="C372" s="145" t="s">
        <v>432</v>
      </c>
      <c r="D372" s="177" t="s">
        <v>564</v>
      </c>
      <c r="E372" s="166">
        <v>0.12</v>
      </c>
      <c r="F372" s="181">
        <v>5.92</v>
      </c>
      <c r="G372" s="182">
        <v>0.71</v>
      </c>
    </row>
    <row r="373" spans="1:7" ht="15.75">
      <c r="A373" s="149">
        <v>88248</v>
      </c>
      <c r="B373" s="184" t="s">
        <v>567</v>
      </c>
      <c r="C373" s="145" t="s">
        <v>432</v>
      </c>
      <c r="D373" s="177" t="s">
        <v>423</v>
      </c>
      <c r="E373" s="166">
        <v>0.14000000000000001</v>
      </c>
      <c r="F373" s="181">
        <v>14.01</v>
      </c>
      <c r="G373" s="182">
        <v>1.96</v>
      </c>
    </row>
    <row r="374" spans="1:7" ht="31.5">
      <c r="A374" s="149">
        <v>88267</v>
      </c>
      <c r="B374" s="150" t="s">
        <v>568</v>
      </c>
      <c r="C374" s="145" t="s">
        <v>432</v>
      </c>
      <c r="D374" s="177" t="s">
        <v>423</v>
      </c>
      <c r="E374" s="166">
        <v>0.14000000000000001</v>
      </c>
      <c r="F374" s="181">
        <v>17.61</v>
      </c>
      <c r="G374" s="182">
        <v>2.4700000000000002</v>
      </c>
    </row>
    <row r="375" spans="1:7" ht="15.75">
      <c r="A375" s="341"/>
      <c r="B375" s="342"/>
      <c r="C375" s="342"/>
      <c r="D375" s="342"/>
      <c r="E375" s="343"/>
      <c r="F375" s="147" t="s">
        <v>426</v>
      </c>
      <c r="G375" s="154">
        <f>SUM(G370:G374)</f>
        <v>7.7900000000000009</v>
      </c>
    </row>
    <row r="376" spans="1:7" ht="33" customHeight="1">
      <c r="A376" s="333" t="s">
        <v>607</v>
      </c>
      <c r="B376" s="334"/>
      <c r="C376" s="334"/>
      <c r="D376" s="334"/>
      <c r="E376" s="334"/>
      <c r="F376" s="334"/>
      <c r="G376" s="335"/>
    </row>
    <row r="377" spans="1:7" ht="15.75">
      <c r="A377" s="336" t="s">
        <v>415</v>
      </c>
      <c r="B377" s="337"/>
      <c r="C377" s="140" t="s">
        <v>416</v>
      </c>
      <c r="D377" s="140" t="s">
        <v>417</v>
      </c>
      <c r="E377" s="140" t="s">
        <v>418</v>
      </c>
      <c r="F377" s="140" t="s">
        <v>419</v>
      </c>
      <c r="G377" s="141" t="s">
        <v>4</v>
      </c>
    </row>
    <row r="378" spans="1:7" ht="15.75">
      <c r="A378" s="149" t="s">
        <v>798</v>
      </c>
      <c r="B378" s="150" t="s">
        <v>799</v>
      </c>
      <c r="C378" s="145" t="s">
        <v>420</v>
      </c>
      <c r="D378" s="177" t="s">
        <v>429</v>
      </c>
      <c r="E378" s="166" t="s">
        <v>806</v>
      </c>
      <c r="F378" s="181" t="s">
        <v>807</v>
      </c>
      <c r="G378" s="173">
        <v>0.32</v>
      </c>
    </row>
    <row r="379" spans="1:7" ht="31.5">
      <c r="A379" s="149" t="s">
        <v>800</v>
      </c>
      <c r="B379" s="150" t="s">
        <v>801</v>
      </c>
      <c r="C379" s="145" t="str">
        <f>C378</f>
        <v>SINAPI</v>
      </c>
      <c r="D379" s="177" t="s">
        <v>429</v>
      </c>
      <c r="E379" s="166" t="s">
        <v>421</v>
      </c>
      <c r="F379" s="181" t="s">
        <v>808</v>
      </c>
      <c r="G379" s="173">
        <v>1.59</v>
      </c>
    </row>
    <row r="380" spans="1:7" ht="31.5">
      <c r="A380" s="149" t="s">
        <v>802</v>
      </c>
      <c r="B380" s="150" t="s">
        <v>803</v>
      </c>
      <c r="C380" s="145" t="str">
        <f>C379</f>
        <v>SINAPI</v>
      </c>
      <c r="D380" s="177" t="s">
        <v>429</v>
      </c>
      <c r="E380" s="166" t="s">
        <v>809</v>
      </c>
      <c r="F380" s="181" t="s">
        <v>810</v>
      </c>
      <c r="G380" s="173">
        <v>0.32</v>
      </c>
    </row>
    <row r="381" spans="1:7" ht="15.75">
      <c r="A381" s="149" t="s">
        <v>804</v>
      </c>
      <c r="B381" s="150" t="s">
        <v>805</v>
      </c>
      <c r="C381" s="145" t="str">
        <f t="shared" ref="C381:C383" si="15">C380</f>
        <v>SINAPI</v>
      </c>
      <c r="D381" s="177" t="s">
        <v>429</v>
      </c>
      <c r="E381" s="166" t="s">
        <v>811</v>
      </c>
      <c r="F381" s="181" t="s">
        <v>812</v>
      </c>
      <c r="G381" s="173">
        <v>7.0000000000000007E-2</v>
      </c>
    </row>
    <row r="382" spans="1:7" ht="31.5">
      <c r="A382" s="149" t="s">
        <v>779</v>
      </c>
      <c r="B382" s="150" t="s">
        <v>780</v>
      </c>
      <c r="C382" s="145" t="str">
        <f t="shared" si="15"/>
        <v>SINAPI</v>
      </c>
      <c r="D382" s="177" t="s">
        <v>423</v>
      </c>
      <c r="E382" s="166" t="s">
        <v>772</v>
      </c>
      <c r="F382" s="181" t="s">
        <v>788</v>
      </c>
      <c r="G382" s="173">
        <v>2.0699999999999998</v>
      </c>
    </row>
    <row r="383" spans="1:7" ht="31.5">
      <c r="A383" s="149" t="s">
        <v>781</v>
      </c>
      <c r="B383" s="150" t="s">
        <v>782</v>
      </c>
      <c r="C383" s="145" t="str">
        <f t="shared" si="15"/>
        <v>SINAPI</v>
      </c>
      <c r="D383" s="177" t="s">
        <v>423</v>
      </c>
      <c r="E383" s="166" t="s">
        <v>772</v>
      </c>
      <c r="F383" s="181" t="s">
        <v>789</v>
      </c>
      <c r="G383" s="173">
        <v>2.64</v>
      </c>
    </row>
    <row r="384" spans="1:7" ht="15.75">
      <c r="A384" s="341"/>
      <c r="B384" s="342"/>
      <c r="C384" s="342"/>
      <c r="D384" s="342"/>
      <c r="E384" s="343"/>
      <c r="F384" s="147" t="s">
        <v>426</v>
      </c>
      <c r="G384" s="154">
        <f>SUM(G378:G383)</f>
        <v>7.01</v>
      </c>
    </row>
    <row r="385" spans="1:7" ht="33.75" customHeight="1">
      <c r="A385" s="333" t="s">
        <v>608</v>
      </c>
      <c r="B385" s="334"/>
      <c r="C385" s="334"/>
      <c r="D385" s="334"/>
      <c r="E385" s="334"/>
      <c r="F385" s="334"/>
      <c r="G385" s="335"/>
    </row>
    <row r="386" spans="1:7" ht="15.75">
      <c r="A386" s="336" t="s">
        <v>415</v>
      </c>
      <c r="B386" s="337"/>
      <c r="C386" s="140" t="s">
        <v>416</v>
      </c>
      <c r="D386" s="140" t="s">
        <v>417</v>
      </c>
      <c r="E386" s="140" t="s">
        <v>418</v>
      </c>
      <c r="F386" s="140" t="s">
        <v>419</v>
      </c>
      <c r="G386" s="141" t="s">
        <v>4</v>
      </c>
    </row>
    <row r="387" spans="1:7" ht="15.75">
      <c r="A387" s="149" t="s">
        <v>798</v>
      </c>
      <c r="B387" s="150" t="s">
        <v>799</v>
      </c>
      <c r="C387" s="145" t="s">
        <v>420</v>
      </c>
      <c r="D387" s="177" t="s">
        <v>429</v>
      </c>
      <c r="E387" s="166" t="s">
        <v>806</v>
      </c>
      <c r="F387" s="181" t="s">
        <v>807</v>
      </c>
      <c r="G387" s="173">
        <v>0.32</v>
      </c>
    </row>
    <row r="388" spans="1:7" ht="31.5">
      <c r="A388" s="149" t="s">
        <v>814</v>
      </c>
      <c r="B388" s="150" t="s">
        <v>815</v>
      </c>
      <c r="C388" s="145" t="s">
        <v>420</v>
      </c>
      <c r="D388" s="177" t="s">
        <v>429</v>
      </c>
      <c r="E388" s="166" t="s">
        <v>421</v>
      </c>
      <c r="F388" s="181" t="s">
        <v>813</v>
      </c>
      <c r="G388" s="173">
        <v>2.0699999999999998</v>
      </c>
    </row>
    <row r="389" spans="1:7" ht="31.5">
      <c r="A389" s="149" t="s">
        <v>802</v>
      </c>
      <c r="B389" s="150" t="s">
        <v>803</v>
      </c>
      <c r="C389" s="145" t="s">
        <v>420</v>
      </c>
      <c r="D389" s="177" t="s">
        <v>429</v>
      </c>
      <c r="E389" s="166" t="s">
        <v>809</v>
      </c>
      <c r="F389" s="181" t="s">
        <v>810</v>
      </c>
      <c r="G389" s="173">
        <v>0.32</v>
      </c>
    </row>
    <row r="390" spans="1:7" ht="15.75">
      <c r="A390" s="149" t="s">
        <v>804</v>
      </c>
      <c r="B390" s="150" t="s">
        <v>805</v>
      </c>
      <c r="C390" s="145" t="s">
        <v>420</v>
      </c>
      <c r="D390" s="177" t="s">
        <v>429</v>
      </c>
      <c r="E390" s="166" t="s">
        <v>811</v>
      </c>
      <c r="F390" s="181" t="s">
        <v>812</v>
      </c>
      <c r="G390" s="173">
        <v>7.0000000000000007E-2</v>
      </c>
    </row>
    <row r="391" spans="1:7" ht="31.5">
      <c r="A391" s="149" t="s">
        <v>779</v>
      </c>
      <c r="B391" s="150" t="s">
        <v>780</v>
      </c>
      <c r="C391" s="145" t="s">
        <v>420</v>
      </c>
      <c r="D391" s="177" t="s">
        <v>423</v>
      </c>
      <c r="E391" s="166" t="s">
        <v>772</v>
      </c>
      <c r="F391" s="181" t="s">
        <v>788</v>
      </c>
      <c r="G391" s="173">
        <v>2.0699999999999998</v>
      </c>
    </row>
    <row r="392" spans="1:7" ht="31.5">
      <c r="A392" s="149" t="s">
        <v>781</v>
      </c>
      <c r="B392" s="150" t="s">
        <v>782</v>
      </c>
      <c r="C392" s="145" t="s">
        <v>420</v>
      </c>
      <c r="D392" s="177" t="s">
        <v>423</v>
      </c>
      <c r="E392" s="166" t="s">
        <v>772</v>
      </c>
      <c r="F392" s="181" t="s">
        <v>789</v>
      </c>
      <c r="G392" s="173">
        <v>2.64</v>
      </c>
    </row>
    <row r="393" spans="1:7" ht="15.75">
      <c r="A393" s="341"/>
      <c r="B393" s="342"/>
      <c r="C393" s="342"/>
      <c r="D393" s="342"/>
      <c r="E393" s="343"/>
      <c r="F393" s="151" t="s">
        <v>426</v>
      </c>
      <c r="G393" s="153">
        <f>SUM(G387:G392)</f>
        <v>7.49</v>
      </c>
    </row>
    <row r="394" spans="1:7" ht="32.25" customHeight="1">
      <c r="A394" s="338" t="s">
        <v>609</v>
      </c>
      <c r="B394" s="339"/>
      <c r="C394" s="339"/>
      <c r="D394" s="339"/>
      <c r="E394" s="339"/>
      <c r="F394" s="339"/>
      <c r="G394" s="340"/>
    </row>
    <row r="395" spans="1:7" ht="15.75">
      <c r="A395" s="336" t="s">
        <v>415</v>
      </c>
      <c r="B395" s="337"/>
      <c r="C395" s="140" t="s">
        <v>416</v>
      </c>
      <c r="D395" s="140" t="s">
        <v>417</v>
      </c>
      <c r="E395" s="140" t="s">
        <v>418</v>
      </c>
      <c r="F395" s="140" t="s">
        <v>419</v>
      </c>
      <c r="G395" s="141" t="s">
        <v>4</v>
      </c>
    </row>
    <row r="396" spans="1:7" ht="15.75">
      <c r="A396" s="149" t="s">
        <v>798</v>
      </c>
      <c r="B396" s="150" t="s">
        <v>799</v>
      </c>
      <c r="C396" s="145" t="str">
        <f>C387</f>
        <v>SINAPI</v>
      </c>
      <c r="D396" s="177" t="s">
        <v>429</v>
      </c>
      <c r="E396" s="166" t="s">
        <v>818</v>
      </c>
      <c r="F396" s="181" t="s">
        <v>807</v>
      </c>
      <c r="G396" s="173">
        <v>0.41</v>
      </c>
    </row>
    <row r="397" spans="1:7" ht="31.5">
      <c r="A397" s="149" t="s">
        <v>816</v>
      </c>
      <c r="B397" s="150" t="s">
        <v>817</v>
      </c>
      <c r="C397" s="145" t="str">
        <f>C396</f>
        <v>SINAPI</v>
      </c>
      <c r="D397" s="177" t="s">
        <v>429</v>
      </c>
      <c r="E397" s="166" t="s">
        <v>421</v>
      </c>
      <c r="F397" s="181" t="s">
        <v>819</v>
      </c>
      <c r="G397" s="173">
        <v>4.7</v>
      </c>
    </row>
    <row r="398" spans="1:7" ht="31.5">
      <c r="A398" s="149" t="s">
        <v>802</v>
      </c>
      <c r="B398" s="150" t="s">
        <v>803</v>
      </c>
      <c r="C398" s="145" t="str">
        <f>C397</f>
        <v>SINAPI</v>
      </c>
      <c r="D398" s="177" t="s">
        <v>429</v>
      </c>
      <c r="E398" s="166" t="s">
        <v>820</v>
      </c>
      <c r="F398" s="181" t="s">
        <v>810</v>
      </c>
      <c r="G398" s="173">
        <v>0.44</v>
      </c>
    </row>
    <row r="399" spans="1:7" ht="15.75">
      <c r="A399" s="149" t="s">
        <v>804</v>
      </c>
      <c r="B399" s="150" t="s">
        <v>805</v>
      </c>
      <c r="C399" s="145" t="str">
        <f>C397</f>
        <v>SINAPI</v>
      </c>
      <c r="D399" s="177" t="s">
        <v>429</v>
      </c>
      <c r="E399" s="166" t="s">
        <v>821</v>
      </c>
      <c r="F399" s="181" t="s">
        <v>812</v>
      </c>
      <c r="G399" s="173">
        <v>0.09</v>
      </c>
    </row>
    <row r="400" spans="1:7" ht="31.5">
      <c r="A400" s="149" t="s">
        <v>779</v>
      </c>
      <c r="B400" s="150" t="s">
        <v>780</v>
      </c>
      <c r="C400" s="145" t="str">
        <f>C398</f>
        <v>SINAPI</v>
      </c>
      <c r="D400" s="177" t="s">
        <v>423</v>
      </c>
      <c r="E400" s="166" t="s">
        <v>822</v>
      </c>
      <c r="F400" s="181" t="s">
        <v>788</v>
      </c>
      <c r="G400" s="173">
        <v>2.4700000000000002</v>
      </c>
    </row>
    <row r="401" spans="1:7" ht="31.5">
      <c r="A401" s="149" t="s">
        <v>781</v>
      </c>
      <c r="B401" s="150" t="s">
        <v>782</v>
      </c>
      <c r="C401" s="145" t="str">
        <f>C400</f>
        <v>SINAPI</v>
      </c>
      <c r="D401" s="177" t="s">
        <v>423</v>
      </c>
      <c r="E401" s="166" t="s">
        <v>822</v>
      </c>
      <c r="F401" s="181" t="s">
        <v>789</v>
      </c>
      <c r="G401" s="173">
        <v>3.15</v>
      </c>
    </row>
    <row r="402" spans="1:7" ht="15.75">
      <c r="A402" s="341"/>
      <c r="B402" s="342"/>
      <c r="C402" s="342"/>
      <c r="D402" s="342"/>
      <c r="E402" s="343"/>
      <c r="F402" s="151" t="s">
        <v>426</v>
      </c>
      <c r="G402" s="153">
        <f>SUM(G396:G401)</f>
        <v>11.260000000000002</v>
      </c>
    </row>
    <row r="403" spans="1:7" ht="15.75">
      <c r="A403" s="338" t="s">
        <v>610</v>
      </c>
      <c r="B403" s="339"/>
      <c r="C403" s="339"/>
      <c r="D403" s="339"/>
      <c r="E403" s="339"/>
      <c r="F403" s="339"/>
      <c r="G403" s="340"/>
    </row>
    <row r="404" spans="1:7" ht="15.75">
      <c r="A404" s="336" t="s">
        <v>415</v>
      </c>
      <c r="B404" s="337"/>
      <c r="C404" s="140" t="s">
        <v>416</v>
      </c>
      <c r="D404" s="140" t="s">
        <v>417</v>
      </c>
      <c r="E404" s="140" t="s">
        <v>418</v>
      </c>
      <c r="F404" s="140" t="s">
        <v>419</v>
      </c>
      <c r="G404" s="141" t="s">
        <v>4</v>
      </c>
    </row>
    <row r="405" spans="1:7" ht="15.75">
      <c r="A405" s="149" t="s">
        <v>798</v>
      </c>
      <c r="B405" s="150" t="s">
        <v>799</v>
      </c>
      <c r="C405" s="145" t="s">
        <v>420</v>
      </c>
      <c r="D405" s="177" t="s">
        <v>429</v>
      </c>
      <c r="E405" s="166" t="s">
        <v>825</v>
      </c>
      <c r="F405" s="181" t="s">
        <v>807</v>
      </c>
      <c r="G405" s="173">
        <v>0.83</v>
      </c>
    </row>
    <row r="406" spans="1:7" ht="31.5">
      <c r="A406" s="149" t="s">
        <v>823</v>
      </c>
      <c r="B406" s="150" t="s">
        <v>824</v>
      </c>
      <c r="C406" s="145" t="s">
        <v>420</v>
      </c>
      <c r="D406" s="177" t="s">
        <v>429</v>
      </c>
      <c r="E406" s="166" t="s">
        <v>421</v>
      </c>
      <c r="F406" s="181" t="s">
        <v>826</v>
      </c>
      <c r="G406" s="173">
        <v>10.18</v>
      </c>
    </row>
    <row r="407" spans="1:7" ht="31.5">
      <c r="A407" s="149" t="s">
        <v>802</v>
      </c>
      <c r="B407" s="150" t="s">
        <v>803</v>
      </c>
      <c r="C407" s="145" t="s">
        <v>420</v>
      </c>
      <c r="D407" s="177" t="s">
        <v>429</v>
      </c>
      <c r="E407" s="166" t="s">
        <v>827</v>
      </c>
      <c r="F407" s="181" t="s">
        <v>810</v>
      </c>
      <c r="G407" s="173">
        <v>0.88</v>
      </c>
    </row>
    <row r="408" spans="1:7" ht="15.75">
      <c r="A408" s="149" t="s">
        <v>804</v>
      </c>
      <c r="B408" s="150" t="s">
        <v>805</v>
      </c>
      <c r="C408" s="145" t="s">
        <v>420</v>
      </c>
      <c r="D408" s="177" t="s">
        <v>429</v>
      </c>
      <c r="E408" s="166" t="s">
        <v>828</v>
      </c>
      <c r="F408" s="181" t="s">
        <v>812</v>
      </c>
      <c r="G408" s="173">
        <v>0.03</v>
      </c>
    </row>
    <row r="409" spans="1:7" ht="31.5">
      <c r="A409" s="149" t="s">
        <v>779</v>
      </c>
      <c r="B409" s="150" t="s">
        <v>780</v>
      </c>
      <c r="C409" s="145" t="s">
        <v>420</v>
      </c>
      <c r="D409" s="177" t="s">
        <v>423</v>
      </c>
      <c r="E409" s="166" t="s">
        <v>829</v>
      </c>
      <c r="F409" s="181" t="s">
        <v>788</v>
      </c>
      <c r="G409" s="173">
        <v>1.49</v>
      </c>
    </row>
    <row r="410" spans="1:7" ht="31.5">
      <c r="A410" s="149" t="s">
        <v>781</v>
      </c>
      <c r="B410" s="150" t="s">
        <v>782</v>
      </c>
      <c r="C410" s="145" t="s">
        <v>420</v>
      </c>
      <c r="D410" s="177" t="s">
        <v>423</v>
      </c>
      <c r="E410" s="166" t="s">
        <v>829</v>
      </c>
      <c r="F410" s="181" t="s">
        <v>789</v>
      </c>
      <c r="G410" s="173">
        <v>1.9</v>
      </c>
    </row>
    <row r="411" spans="1:7" ht="15.75">
      <c r="A411" s="347"/>
      <c r="B411" s="348"/>
      <c r="C411" s="348"/>
      <c r="D411" s="348"/>
      <c r="E411" s="349"/>
      <c r="F411" s="151" t="s">
        <v>426</v>
      </c>
      <c r="G411" s="153">
        <f>SUM(G405:G410)</f>
        <v>15.31</v>
      </c>
    </row>
    <row r="412" spans="1:7" ht="15.75">
      <c r="A412" s="338" t="s">
        <v>611</v>
      </c>
      <c r="B412" s="339"/>
      <c r="C412" s="339"/>
      <c r="D412" s="339"/>
      <c r="E412" s="339"/>
      <c r="F412" s="339"/>
      <c r="G412" s="340"/>
    </row>
    <row r="413" spans="1:7" ht="15.75">
      <c r="A413" s="336" t="s">
        <v>415</v>
      </c>
      <c r="B413" s="337"/>
      <c r="C413" s="140" t="s">
        <v>416</v>
      </c>
      <c r="D413" s="140" t="s">
        <v>417</v>
      </c>
      <c r="E413" s="140" t="s">
        <v>418</v>
      </c>
      <c r="F413" s="140" t="s">
        <v>419</v>
      </c>
      <c r="G413" s="141" t="s">
        <v>4</v>
      </c>
    </row>
    <row r="414" spans="1:7" ht="15.75">
      <c r="A414" s="149" t="s">
        <v>561</v>
      </c>
      <c r="B414" s="150" t="s">
        <v>565</v>
      </c>
      <c r="C414" s="145" t="s">
        <v>432</v>
      </c>
      <c r="D414" s="177" t="s">
        <v>19</v>
      </c>
      <c r="E414" s="166">
        <v>2E-3</v>
      </c>
      <c r="F414" s="165">
        <v>37.25</v>
      </c>
      <c r="G414" s="169">
        <v>7.0000000000000007E-2</v>
      </c>
    </row>
    <row r="415" spans="1:7" ht="15.75">
      <c r="A415" s="149" t="s">
        <v>562</v>
      </c>
      <c r="B415" s="150" t="s">
        <v>566</v>
      </c>
      <c r="C415" s="145" t="s">
        <v>432</v>
      </c>
      <c r="D415" s="177" t="s">
        <v>564</v>
      </c>
      <c r="E415" s="166">
        <v>7.0000000000000007E-2</v>
      </c>
      <c r="F415" s="165">
        <v>5.92</v>
      </c>
      <c r="G415" s="169">
        <v>0.41</v>
      </c>
    </row>
    <row r="416" spans="1:7" ht="15.75">
      <c r="A416" s="149" t="s">
        <v>636</v>
      </c>
      <c r="B416" s="150" t="s">
        <v>316</v>
      </c>
      <c r="C416" s="145" t="str">
        <f>C415</f>
        <v>SEDOP</v>
      </c>
      <c r="D416" s="145" t="s">
        <v>427</v>
      </c>
      <c r="E416" s="166">
        <v>1</v>
      </c>
      <c r="F416" s="165">
        <v>3.79</v>
      </c>
      <c r="G416" s="169">
        <v>3.79</v>
      </c>
    </row>
    <row r="417" spans="1:7" ht="15.75">
      <c r="A417" s="149">
        <v>88248</v>
      </c>
      <c r="B417" s="184" t="s">
        <v>567</v>
      </c>
      <c r="C417" s="145" t="s">
        <v>432</v>
      </c>
      <c r="D417" s="177" t="s">
        <v>423</v>
      </c>
      <c r="E417" s="166">
        <v>0.18</v>
      </c>
      <c r="F417" s="165">
        <v>14.01</v>
      </c>
      <c r="G417" s="169">
        <v>2.52</v>
      </c>
    </row>
    <row r="418" spans="1:7" ht="31.5">
      <c r="A418" s="149">
        <v>88267</v>
      </c>
      <c r="B418" s="150" t="s">
        <v>568</v>
      </c>
      <c r="C418" s="145" t="s">
        <v>432</v>
      </c>
      <c r="D418" s="177" t="s">
        <v>423</v>
      </c>
      <c r="E418" s="166">
        <v>0.18</v>
      </c>
      <c r="F418" s="165">
        <v>17.61</v>
      </c>
      <c r="G418" s="169">
        <v>3.17</v>
      </c>
    </row>
    <row r="419" spans="1:7" ht="15.75">
      <c r="A419" s="341"/>
      <c r="B419" s="342"/>
      <c r="C419" s="342"/>
      <c r="D419" s="342"/>
      <c r="E419" s="343"/>
      <c r="F419" s="151" t="s">
        <v>426</v>
      </c>
      <c r="G419" s="153">
        <f>SUM(G414:G418)</f>
        <v>9.9599999999999991</v>
      </c>
    </row>
    <row r="420" spans="1:7" ht="15.75">
      <c r="A420" s="338" t="s">
        <v>612</v>
      </c>
      <c r="B420" s="339"/>
      <c r="C420" s="339"/>
      <c r="D420" s="339"/>
      <c r="E420" s="339"/>
      <c r="F420" s="339"/>
      <c r="G420" s="340"/>
    </row>
    <row r="421" spans="1:7" ht="15.75">
      <c r="A421" s="336" t="s">
        <v>415</v>
      </c>
      <c r="B421" s="337"/>
      <c r="C421" s="140" t="s">
        <v>416</v>
      </c>
      <c r="D421" s="140" t="s">
        <v>417</v>
      </c>
      <c r="E421" s="140" t="s">
        <v>418</v>
      </c>
      <c r="F421" s="140" t="s">
        <v>419</v>
      </c>
      <c r="G421" s="141" t="s">
        <v>4</v>
      </c>
    </row>
    <row r="422" spans="1:7" ht="15.75">
      <c r="A422" s="149" t="s">
        <v>628</v>
      </c>
      <c r="B422" s="150" t="s">
        <v>626</v>
      </c>
      <c r="C422" s="145" t="s">
        <v>432</v>
      </c>
      <c r="D422" s="145" t="s">
        <v>62</v>
      </c>
      <c r="E422" s="178">
        <v>0.7</v>
      </c>
      <c r="F422" s="165">
        <v>0.18</v>
      </c>
      <c r="G422" s="169">
        <v>0.13</v>
      </c>
    </row>
    <row r="423" spans="1:7" ht="15.75">
      <c r="A423" s="149" t="s">
        <v>637</v>
      </c>
      <c r="B423" s="150" t="s">
        <v>302</v>
      </c>
      <c r="C423" s="145" t="str">
        <f t="shared" ref="C423" si="16">C422</f>
        <v>SEDOP</v>
      </c>
      <c r="D423" s="145" t="s">
        <v>15</v>
      </c>
      <c r="E423" s="178">
        <v>1</v>
      </c>
      <c r="F423" s="165">
        <v>48.49</v>
      </c>
      <c r="G423" s="169">
        <v>48.49</v>
      </c>
    </row>
    <row r="424" spans="1:7" ht="15.75">
      <c r="A424" s="149">
        <v>88248</v>
      </c>
      <c r="B424" s="184" t="s">
        <v>567</v>
      </c>
      <c r="C424" s="145" t="s">
        <v>432</v>
      </c>
      <c r="D424" s="177" t="s">
        <v>423</v>
      </c>
      <c r="E424" s="178">
        <v>0.54</v>
      </c>
      <c r="F424" s="165">
        <v>14.01</v>
      </c>
      <c r="G424" s="169">
        <v>7.57</v>
      </c>
    </row>
    <row r="425" spans="1:7" ht="31.5">
      <c r="A425" s="149">
        <v>88267</v>
      </c>
      <c r="B425" s="150" t="s">
        <v>568</v>
      </c>
      <c r="C425" s="145" t="s">
        <v>432</v>
      </c>
      <c r="D425" s="177" t="s">
        <v>423</v>
      </c>
      <c r="E425" s="178">
        <v>0.54</v>
      </c>
      <c r="F425" s="165">
        <v>17.61</v>
      </c>
      <c r="G425" s="169">
        <v>9.51</v>
      </c>
    </row>
    <row r="426" spans="1:7" ht="15.75">
      <c r="A426" s="341"/>
      <c r="B426" s="342"/>
      <c r="C426" s="342"/>
      <c r="D426" s="342"/>
      <c r="E426" s="343"/>
      <c r="F426" s="151" t="s">
        <v>426</v>
      </c>
      <c r="G426" s="153">
        <f>SUM(G422:G425)</f>
        <v>65.7</v>
      </c>
    </row>
    <row r="427" spans="1:7" ht="33" customHeight="1">
      <c r="A427" s="344" t="s">
        <v>613</v>
      </c>
      <c r="B427" s="345"/>
      <c r="C427" s="345"/>
      <c r="D427" s="345"/>
      <c r="E427" s="345"/>
      <c r="F427" s="345"/>
      <c r="G427" s="346"/>
    </row>
    <row r="428" spans="1:7" ht="15.75">
      <c r="A428" s="336" t="s">
        <v>415</v>
      </c>
      <c r="B428" s="337"/>
      <c r="C428" s="140" t="s">
        <v>416</v>
      </c>
      <c r="D428" s="140" t="s">
        <v>417</v>
      </c>
      <c r="E428" s="140" t="s">
        <v>418</v>
      </c>
      <c r="F428" s="140" t="s">
        <v>419</v>
      </c>
      <c r="G428" s="141" t="s">
        <v>4</v>
      </c>
    </row>
    <row r="429" spans="1:7" ht="31.5">
      <c r="A429" s="149" t="s">
        <v>830</v>
      </c>
      <c r="B429" s="150" t="s">
        <v>831</v>
      </c>
      <c r="C429" s="145" t="s">
        <v>420</v>
      </c>
      <c r="D429" s="177" t="s">
        <v>429</v>
      </c>
      <c r="E429" s="178" t="s">
        <v>421</v>
      </c>
      <c r="F429" s="165" t="s">
        <v>834</v>
      </c>
      <c r="G429" s="146">
        <v>16.23</v>
      </c>
    </row>
    <row r="430" spans="1:7" ht="15.75">
      <c r="A430" s="149" t="s">
        <v>832</v>
      </c>
      <c r="B430" s="150" t="s">
        <v>833</v>
      </c>
      <c r="C430" s="145" t="str">
        <f>C429</f>
        <v>SINAPI</v>
      </c>
      <c r="D430" s="177" t="s">
        <v>429</v>
      </c>
      <c r="E430" s="178" t="s">
        <v>821</v>
      </c>
      <c r="F430" s="165" t="s">
        <v>835</v>
      </c>
      <c r="G430" s="146">
        <v>0.88</v>
      </c>
    </row>
    <row r="431" spans="1:7" ht="31.5">
      <c r="A431" s="149" t="s">
        <v>802</v>
      </c>
      <c r="B431" s="150" t="s">
        <v>803</v>
      </c>
      <c r="C431" s="145" t="str">
        <f>C430</f>
        <v>SINAPI</v>
      </c>
      <c r="D431" s="177" t="s">
        <v>429</v>
      </c>
      <c r="E431" s="178" t="s">
        <v>836</v>
      </c>
      <c r="F431" s="165" t="s">
        <v>810</v>
      </c>
      <c r="G431" s="146">
        <v>0.56000000000000005</v>
      </c>
    </row>
    <row r="432" spans="1:7" ht="15.75">
      <c r="A432" s="149" t="s">
        <v>804</v>
      </c>
      <c r="B432" s="150" t="s">
        <v>805</v>
      </c>
      <c r="C432" s="145" t="str">
        <f t="shared" ref="C432:C434" si="17">C431</f>
        <v>SINAPI</v>
      </c>
      <c r="D432" s="177" t="s">
        <v>429</v>
      </c>
      <c r="E432" s="178" t="s">
        <v>828</v>
      </c>
      <c r="F432" s="165" t="s">
        <v>812</v>
      </c>
      <c r="G432" s="146">
        <v>0.03</v>
      </c>
    </row>
    <row r="433" spans="1:7" ht="31.5">
      <c r="A433" s="149" t="s">
        <v>779</v>
      </c>
      <c r="B433" s="150" t="s">
        <v>780</v>
      </c>
      <c r="C433" s="145" t="str">
        <f t="shared" si="17"/>
        <v>SINAPI</v>
      </c>
      <c r="D433" s="177" t="s">
        <v>423</v>
      </c>
      <c r="E433" s="178" t="s">
        <v>837</v>
      </c>
      <c r="F433" s="165" t="s">
        <v>788</v>
      </c>
      <c r="G433" s="146">
        <v>2.19</v>
      </c>
    </row>
    <row r="434" spans="1:7" ht="31.5">
      <c r="A434" s="149" t="s">
        <v>781</v>
      </c>
      <c r="B434" s="150" t="s">
        <v>782</v>
      </c>
      <c r="C434" s="145" t="str">
        <f t="shared" si="17"/>
        <v>SINAPI</v>
      </c>
      <c r="D434" s="177" t="s">
        <v>423</v>
      </c>
      <c r="E434" s="178" t="s">
        <v>837</v>
      </c>
      <c r="F434" s="165" t="s">
        <v>789</v>
      </c>
      <c r="G434" s="146">
        <v>2.79</v>
      </c>
    </row>
    <row r="435" spans="1:7" ht="15.75">
      <c r="A435" s="331"/>
      <c r="B435" s="332"/>
      <c r="C435" s="332"/>
      <c r="D435" s="332"/>
      <c r="E435" s="332"/>
      <c r="F435" s="160" t="s">
        <v>426</v>
      </c>
      <c r="G435" s="161">
        <f>SUM(G429:G434)</f>
        <v>22.68</v>
      </c>
    </row>
    <row r="436" spans="1:7" ht="34.5" customHeight="1">
      <c r="A436" s="333" t="s">
        <v>614</v>
      </c>
      <c r="B436" s="334"/>
      <c r="C436" s="334"/>
      <c r="D436" s="334"/>
      <c r="E436" s="334"/>
      <c r="F436" s="334"/>
      <c r="G436" s="335"/>
    </row>
    <row r="437" spans="1:7" ht="15.75">
      <c r="A437" s="336" t="s">
        <v>415</v>
      </c>
      <c r="B437" s="337"/>
      <c r="C437" s="140" t="s">
        <v>416</v>
      </c>
      <c r="D437" s="140" t="s">
        <v>417</v>
      </c>
      <c r="E437" s="140" t="s">
        <v>418</v>
      </c>
      <c r="F437" s="140" t="s">
        <v>419</v>
      </c>
      <c r="G437" s="141" t="s">
        <v>4</v>
      </c>
    </row>
    <row r="438" spans="1:7" ht="31.5">
      <c r="A438" s="149" t="s">
        <v>838</v>
      </c>
      <c r="B438" s="150" t="s">
        <v>839</v>
      </c>
      <c r="C438" s="145" t="s">
        <v>420</v>
      </c>
      <c r="D438" s="177" t="s">
        <v>429</v>
      </c>
      <c r="E438" s="178" t="s">
        <v>421</v>
      </c>
      <c r="F438" s="165" t="s">
        <v>840</v>
      </c>
      <c r="G438" s="146">
        <v>22.42</v>
      </c>
    </row>
    <row r="439" spans="1:7" ht="15.75">
      <c r="A439" s="149" t="s">
        <v>832</v>
      </c>
      <c r="B439" s="150" t="s">
        <v>833</v>
      </c>
      <c r="C439" s="145" t="s">
        <v>420</v>
      </c>
      <c r="D439" s="177" t="s">
        <v>429</v>
      </c>
      <c r="E439" s="178" t="s">
        <v>841</v>
      </c>
      <c r="F439" s="165" t="s">
        <v>835</v>
      </c>
      <c r="G439" s="146">
        <v>1.57</v>
      </c>
    </row>
    <row r="440" spans="1:7" ht="31.5">
      <c r="A440" s="149" t="s">
        <v>802</v>
      </c>
      <c r="B440" s="150" t="s">
        <v>803</v>
      </c>
      <c r="C440" s="145" t="s">
        <v>420</v>
      </c>
      <c r="D440" s="177" t="s">
        <v>429</v>
      </c>
      <c r="E440" s="178" t="s">
        <v>842</v>
      </c>
      <c r="F440" s="165" t="s">
        <v>810</v>
      </c>
      <c r="G440" s="146">
        <v>1.0900000000000001</v>
      </c>
    </row>
    <row r="441" spans="1:7" ht="15.75">
      <c r="A441" s="149" t="s">
        <v>804</v>
      </c>
      <c r="B441" s="150" t="s">
        <v>805</v>
      </c>
      <c r="C441" s="145" t="s">
        <v>420</v>
      </c>
      <c r="D441" s="177" t="s">
        <v>429</v>
      </c>
      <c r="E441" s="178" t="s">
        <v>843</v>
      </c>
      <c r="F441" s="165" t="s">
        <v>812</v>
      </c>
      <c r="G441" s="146">
        <v>0.05</v>
      </c>
    </row>
    <row r="442" spans="1:7" ht="31.5">
      <c r="A442" s="149" t="s">
        <v>779</v>
      </c>
      <c r="B442" s="150" t="s">
        <v>780</v>
      </c>
      <c r="C442" s="145" t="s">
        <v>420</v>
      </c>
      <c r="D442" s="177" t="s">
        <v>423</v>
      </c>
      <c r="E442" s="178" t="s">
        <v>844</v>
      </c>
      <c r="F442" s="165" t="s">
        <v>788</v>
      </c>
      <c r="G442" s="146">
        <v>3.13</v>
      </c>
    </row>
    <row r="443" spans="1:7" ht="31.5">
      <c r="A443" s="149" t="s">
        <v>781</v>
      </c>
      <c r="B443" s="150" t="s">
        <v>782</v>
      </c>
      <c r="C443" s="145" t="s">
        <v>420</v>
      </c>
      <c r="D443" s="177" t="s">
        <v>423</v>
      </c>
      <c r="E443" s="178" t="s">
        <v>844</v>
      </c>
      <c r="F443" s="165" t="s">
        <v>789</v>
      </c>
      <c r="G443" s="146">
        <v>3.99</v>
      </c>
    </row>
    <row r="444" spans="1:7" ht="15.75">
      <c r="A444" s="331"/>
      <c r="B444" s="332"/>
      <c r="C444" s="332"/>
      <c r="D444" s="332"/>
      <c r="E444" s="332"/>
      <c r="F444" s="160" t="s">
        <v>426</v>
      </c>
      <c r="G444" s="161">
        <f>SUM(G438:G443)</f>
        <v>32.25</v>
      </c>
    </row>
    <row r="445" spans="1:7" ht="15.75">
      <c r="A445" s="333" t="s">
        <v>615</v>
      </c>
      <c r="B445" s="334"/>
      <c r="C445" s="334"/>
      <c r="D445" s="334"/>
      <c r="E445" s="334"/>
      <c r="F445" s="334"/>
      <c r="G445" s="335"/>
    </row>
    <row r="446" spans="1:7" ht="15.75">
      <c r="A446" s="336" t="s">
        <v>415</v>
      </c>
      <c r="B446" s="337"/>
      <c r="C446" s="140" t="s">
        <v>416</v>
      </c>
      <c r="D446" s="140" t="s">
        <v>417</v>
      </c>
      <c r="E446" s="140" t="s">
        <v>418</v>
      </c>
      <c r="F446" s="140" t="s">
        <v>419</v>
      </c>
      <c r="G446" s="141" t="s">
        <v>4</v>
      </c>
    </row>
    <row r="447" spans="1:7" ht="15.75">
      <c r="A447" s="149" t="s">
        <v>561</v>
      </c>
      <c r="B447" s="150" t="s">
        <v>565</v>
      </c>
      <c r="C447" s="145" t="s">
        <v>432</v>
      </c>
      <c r="D447" s="177" t="s">
        <v>19</v>
      </c>
      <c r="E447" s="166">
        <v>4.0000000000000001E-3</v>
      </c>
      <c r="F447" s="165">
        <v>37.25</v>
      </c>
      <c r="G447" s="169">
        <v>0.15</v>
      </c>
    </row>
    <row r="448" spans="1:7" ht="15.75">
      <c r="A448" s="149" t="s">
        <v>562</v>
      </c>
      <c r="B448" s="150" t="s">
        <v>566</v>
      </c>
      <c r="C448" s="145" t="s">
        <v>432</v>
      </c>
      <c r="D448" s="177" t="s">
        <v>564</v>
      </c>
      <c r="E448" s="166">
        <v>1.0999999999999999E-2</v>
      </c>
      <c r="F448" s="165">
        <v>5.92</v>
      </c>
      <c r="G448" s="169">
        <v>7.0000000000000007E-2</v>
      </c>
    </row>
    <row r="449" spans="1:7" ht="15.75">
      <c r="A449" s="149" t="s">
        <v>638</v>
      </c>
      <c r="B449" s="150" t="s">
        <v>289</v>
      </c>
      <c r="C449" s="145" t="str">
        <f>C448</f>
        <v>SEDOP</v>
      </c>
      <c r="D449" s="145" t="s">
        <v>15</v>
      </c>
      <c r="E449" s="166">
        <v>1</v>
      </c>
      <c r="F449" s="165">
        <v>1.2</v>
      </c>
      <c r="G449" s="169">
        <v>1.2</v>
      </c>
    </row>
    <row r="450" spans="1:7" ht="15.75">
      <c r="A450" s="149">
        <v>88248</v>
      </c>
      <c r="B450" s="184" t="s">
        <v>567</v>
      </c>
      <c r="C450" s="145" t="s">
        <v>432</v>
      </c>
      <c r="D450" s="177" t="s">
        <v>423</v>
      </c>
      <c r="E450" s="166">
        <v>0.18</v>
      </c>
      <c r="F450" s="165">
        <v>14.01</v>
      </c>
      <c r="G450" s="169">
        <v>2.52</v>
      </c>
    </row>
    <row r="451" spans="1:7" ht="31.5">
      <c r="A451" s="149">
        <v>88267</v>
      </c>
      <c r="B451" s="150" t="s">
        <v>568</v>
      </c>
      <c r="C451" s="145" t="s">
        <v>432</v>
      </c>
      <c r="D451" s="177" t="s">
        <v>423</v>
      </c>
      <c r="E451" s="166">
        <v>0.18</v>
      </c>
      <c r="F451" s="165">
        <v>17.61</v>
      </c>
      <c r="G451" s="169">
        <v>3.17</v>
      </c>
    </row>
    <row r="452" spans="1:7" ht="15.75">
      <c r="A452" s="331"/>
      <c r="B452" s="332"/>
      <c r="C452" s="332"/>
      <c r="D452" s="332"/>
      <c r="E452" s="332"/>
      <c r="F452" s="160" t="s">
        <v>426</v>
      </c>
      <c r="G452" s="161">
        <f>SUM(G447:G451)</f>
        <v>7.1099999999999994</v>
      </c>
    </row>
    <row r="453" spans="1:7" ht="15.75">
      <c r="A453" s="333" t="s">
        <v>616</v>
      </c>
      <c r="B453" s="334"/>
      <c r="C453" s="334"/>
      <c r="D453" s="334"/>
      <c r="E453" s="334"/>
      <c r="F453" s="334"/>
      <c r="G453" s="335"/>
    </row>
    <row r="454" spans="1:7" ht="15.75">
      <c r="A454" s="336" t="s">
        <v>415</v>
      </c>
      <c r="B454" s="337"/>
      <c r="C454" s="140" t="s">
        <v>416</v>
      </c>
      <c r="D454" s="140" t="s">
        <v>417</v>
      </c>
      <c r="E454" s="140" t="s">
        <v>418</v>
      </c>
      <c r="F454" s="140" t="s">
        <v>419</v>
      </c>
      <c r="G454" s="141" t="s">
        <v>4</v>
      </c>
    </row>
    <row r="455" spans="1:7" ht="15.75">
      <c r="A455" s="149" t="s">
        <v>639</v>
      </c>
      <c r="B455" s="150" t="s">
        <v>640</v>
      </c>
      <c r="C455" s="145" t="s">
        <v>432</v>
      </c>
      <c r="D455" s="145" t="s">
        <v>15</v>
      </c>
      <c r="E455" s="166">
        <v>1</v>
      </c>
      <c r="F455" s="165">
        <v>3.2</v>
      </c>
      <c r="G455" s="169">
        <v>3.2</v>
      </c>
    </row>
    <row r="456" spans="1:7" ht="15.75">
      <c r="A456" s="149" t="s">
        <v>561</v>
      </c>
      <c r="B456" s="150" t="s">
        <v>565</v>
      </c>
      <c r="C456" s="145" t="s">
        <v>432</v>
      </c>
      <c r="D456" s="177" t="s">
        <v>19</v>
      </c>
      <c r="E456" s="166">
        <v>4.0000000000000001E-3</v>
      </c>
      <c r="F456" s="165">
        <v>37.25</v>
      </c>
      <c r="G456" s="169">
        <v>0.15</v>
      </c>
    </row>
    <row r="457" spans="1:7" ht="15.75">
      <c r="A457" s="149" t="s">
        <v>562</v>
      </c>
      <c r="B457" s="150" t="s">
        <v>566</v>
      </c>
      <c r="C457" s="145" t="s">
        <v>432</v>
      </c>
      <c r="D457" s="177" t="s">
        <v>564</v>
      </c>
      <c r="E457" s="166">
        <v>1.0999999999999999E-2</v>
      </c>
      <c r="F457" s="165">
        <v>5.92</v>
      </c>
      <c r="G457" s="169">
        <v>7.0000000000000007E-2</v>
      </c>
    </row>
    <row r="458" spans="1:7" ht="15.75">
      <c r="A458" s="149">
        <v>88248</v>
      </c>
      <c r="B458" s="184" t="s">
        <v>567</v>
      </c>
      <c r="C458" s="145" t="s">
        <v>432</v>
      </c>
      <c r="D458" s="177" t="s">
        <v>423</v>
      </c>
      <c r="E458" s="166">
        <v>0.19</v>
      </c>
      <c r="F458" s="165">
        <v>14.01</v>
      </c>
      <c r="G458" s="169">
        <v>2.66</v>
      </c>
    </row>
    <row r="459" spans="1:7" ht="31.5">
      <c r="A459" s="149">
        <v>88267</v>
      </c>
      <c r="B459" s="150" t="s">
        <v>568</v>
      </c>
      <c r="C459" s="145" t="s">
        <v>432</v>
      </c>
      <c r="D459" s="177" t="s">
        <v>423</v>
      </c>
      <c r="E459" s="166">
        <v>0.19</v>
      </c>
      <c r="F459" s="165">
        <v>17.61</v>
      </c>
      <c r="G459" s="169">
        <v>3.35</v>
      </c>
    </row>
    <row r="460" spans="1:7" ht="15.75">
      <c r="A460" s="331"/>
      <c r="B460" s="332"/>
      <c r="C460" s="332"/>
      <c r="D460" s="332"/>
      <c r="E460" s="332"/>
      <c r="F460" s="160" t="s">
        <v>426</v>
      </c>
      <c r="G460" s="161">
        <f>SUM(G455:G459)</f>
        <v>9.43</v>
      </c>
    </row>
    <row r="461" spans="1:7" ht="15.75">
      <c r="A461" s="338" t="s">
        <v>621</v>
      </c>
      <c r="B461" s="339"/>
      <c r="C461" s="339"/>
      <c r="D461" s="339"/>
      <c r="E461" s="339"/>
      <c r="F461" s="339"/>
      <c r="G461" s="340"/>
    </row>
    <row r="462" spans="1:7" ht="15.75">
      <c r="A462" s="336" t="s">
        <v>415</v>
      </c>
      <c r="B462" s="337"/>
      <c r="C462" s="140" t="s">
        <v>416</v>
      </c>
      <c r="D462" s="140" t="s">
        <v>417</v>
      </c>
      <c r="E462" s="140" t="s">
        <v>418</v>
      </c>
      <c r="F462" s="140" t="s">
        <v>419</v>
      </c>
      <c r="G462" s="141" t="s">
        <v>4</v>
      </c>
    </row>
    <row r="463" spans="1:7" ht="15.75">
      <c r="A463" s="149" t="s">
        <v>561</v>
      </c>
      <c r="B463" s="150" t="s">
        <v>565</v>
      </c>
      <c r="C463" s="145" t="s">
        <v>432</v>
      </c>
      <c r="D463" s="177" t="s">
        <v>19</v>
      </c>
      <c r="E463" s="167">
        <v>2.9999999999999997E-4</v>
      </c>
      <c r="F463" s="165">
        <v>37.25</v>
      </c>
      <c r="G463" s="169">
        <v>0.01</v>
      </c>
    </row>
    <row r="464" spans="1:7" ht="15.75">
      <c r="A464" s="149" t="s">
        <v>562</v>
      </c>
      <c r="B464" s="150" t="s">
        <v>566</v>
      </c>
      <c r="C464" s="145" t="s">
        <v>432</v>
      </c>
      <c r="D464" s="177" t="s">
        <v>564</v>
      </c>
      <c r="E464" s="188">
        <v>5.0000000000000001E-3</v>
      </c>
      <c r="F464" s="189">
        <v>5.92</v>
      </c>
      <c r="G464" s="190">
        <v>0.03</v>
      </c>
    </row>
    <row r="465" spans="1:7" ht="15.75">
      <c r="A465" s="185" t="s">
        <v>641</v>
      </c>
      <c r="B465" s="186" t="s">
        <v>644</v>
      </c>
      <c r="C465" s="145" t="s">
        <v>432</v>
      </c>
      <c r="D465" s="187" t="s">
        <v>62</v>
      </c>
      <c r="E465" s="188">
        <v>1.01</v>
      </c>
      <c r="F465" s="189">
        <v>2.25</v>
      </c>
      <c r="G465" s="190">
        <v>2.27</v>
      </c>
    </row>
    <row r="466" spans="1:7" ht="15.75">
      <c r="A466" s="149">
        <v>88248</v>
      </c>
      <c r="B466" s="184" t="s">
        <v>567</v>
      </c>
      <c r="C466" s="145" t="s">
        <v>432</v>
      </c>
      <c r="D466" s="177" t="s">
        <v>423</v>
      </c>
      <c r="E466" s="188">
        <v>0.27</v>
      </c>
      <c r="F466" s="189">
        <v>14.01</v>
      </c>
      <c r="G466" s="190">
        <v>3.78</v>
      </c>
    </row>
    <row r="467" spans="1:7" ht="31.5">
      <c r="A467" s="149">
        <v>88267</v>
      </c>
      <c r="B467" s="150" t="s">
        <v>568</v>
      </c>
      <c r="C467" s="145" t="s">
        <v>432</v>
      </c>
      <c r="D467" s="177" t="s">
        <v>423</v>
      </c>
      <c r="E467" s="188">
        <v>0.15</v>
      </c>
      <c r="F467" s="189">
        <v>17.61</v>
      </c>
      <c r="G467" s="190">
        <v>2.64</v>
      </c>
    </row>
    <row r="468" spans="1:7" ht="16.5" thickBot="1">
      <c r="A468" s="360"/>
      <c r="B468" s="361"/>
      <c r="C468" s="361"/>
      <c r="D468" s="361"/>
      <c r="E468" s="361"/>
      <c r="F468" s="163" t="s">
        <v>426</v>
      </c>
      <c r="G468" s="164">
        <f>SUM(G463:G467)</f>
        <v>8.73</v>
      </c>
    </row>
    <row r="469" spans="1:7" ht="16.5" thickTop="1">
      <c r="A469" s="333" t="s">
        <v>620</v>
      </c>
      <c r="B469" s="334"/>
      <c r="C469" s="334"/>
      <c r="D469" s="334"/>
      <c r="E469" s="334"/>
      <c r="F469" s="334"/>
      <c r="G469" s="335"/>
    </row>
    <row r="470" spans="1:7" ht="15.75">
      <c r="A470" s="336" t="s">
        <v>415</v>
      </c>
      <c r="B470" s="337"/>
      <c r="C470" s="140" t="s">
        <v>416</v>
      </c>
      <c r="D470" s="140" t="s">
        <v>417</v>
      </c>
      <c r="E470" s="140" t="s">
        <v>418</v>
      </c>
      <c r="F470" s="140" t="s">
        <v>419</v>
      </c>
      <c r="G470" s="141" t="s">
        <v>4</v>
      </c>
    </row>
    <row r="471" spans="1:7" ht="15.75">
      <c r="A471" s="149" t="s">
        <v>561</v>
      </c>
      <c r="B471" s="150" t="s">
        <v>565</v>
      </c>
      <c r="C471" s="145" t="s">
        <v>432</v>
      </c>
      <c r="D471" s="177" t="s">
        <v>19</v>
      </c>
      <c r="E471" s="167">
        <v>2.9999999999999997E-4</v>
      </c>
      <c r="F471" s="165">
        <v>37.25</v>
      </c>
      <c r="G471" s="169">
        <v>0.01</v>
      </c>
    </row>
    <row r="472" spans="1:7" ht="15.75">
      <c r="A472" s="149" t="s">
        <v>562</v>
      </c>
      <c r="B472" s="150" t="s">
        <v>566</v>
      </c>
      <c r="C472" s="145" t="s">
        <v>432</v>
      </c>
      <c r="D472" s="177" t="s">
        <v>564</v>
      </c>
      <c r="E472" s="167">
        <v>7.0000000000000001E-3</v>
      </c>
      <c r="F472" s="165">
        <v>5.92</v>
      </c>
      <c r="G472" s="169">
        <v>0.04</v>
      </c>
    </row>
    <row r="473" spans="1:7" ht="15.75">
      <c r="A473" s="185" t="s">
        <v>642</v>
      </c>
      <c r="B473" s="186" t="s">
        <v>643</v>
      </c>
      <c r="C473" s="145" t="s">
        <v>432</v>
      </c>
      <c r="D473" s="187" t="s">
        <v>62</v>
      </c>
      <c r="E473" s="167">
        <v>1.01</v>
      </c>
      <c r="F473" s="165">
        <v>2.48</v>
      </c>
      <c r="G473" s="169">
        <v>2.5</v>
      </c>
    </row>
    <row r="474" spans="1:7" ht="15.75">
      <c r="A474" s="149">
        <v>88248</v>
      </c>
      <c r="B474" s="184" t="s">
        <v>567</v>
      </c>
      <c r="C474" s="145" t="s">
        <v>432</v>
      </c>
      <c r="D474" s="177" t="s">
        <v>423</v>
      </c>
      <c r="E474" s="167">
        <v>0.3</v>
      </c>
      <c r="F474" s="165">
        <v>14.01</v>
      </c>
      <c r="G474" s="169">
        <v>4.2</v>
      </c>
    </row>
    <row r="475" spans="1:7" ht="31.5">
      <c r="A475" s="149">
        <v>88267</v>
      </c>
      <c r="B475" s="150" t="s">
        <v>568</v>
      </c>
      <c r="C475" s="145" t="s">
        <v>432</v>
      </c>
      <c r="D475" s="177" t="s">
        <v>423</v>
      </c>
      <c r="E475" s="167">
        <v>0.18</v>
      </c>
      <c r="F475" s="165">
        <v>17.61</v>
      </c>
      <c r="G475" s="169">
        <v>3.17</v>
      </c>
    </row>
    <row r="476" spans="1:7" ht="15.75">
      <c r="A476" s="331"/>
      <c r="B476" s="332"/>
      <c r="C476" s="332"/>
      <c r="D476" s="332"/>
      <c r="E476" s="332"/>
      <c r="F476" s="160" t="s">
        <v>426</v>
      </c>
      <c r="G476" s="161">
        <f>SUM(G471:G475)</f>
        <v>9.92</v>
      </c>
    </row>
    <row r="477" spans="1:7" ht="15.75">
      <c r="A477" s="333" t="s">
        <v>619</v>
      </c>
      <c r="B477" s="334"/>
      <c r="C477" s="334"/>
      <c r="D477" s="334"/>
      <c r="E477" s="334"/>
      <c r="F477" s="334"/>
      <c r="G477" s="335"/>
    </row>
    <row r="478" spans="1:7" ht="15.75">
      <c r="A478" s="336" t="s">
        <v>415</v>
      </c>
      <c r="B478" s="337"/>
      <c r="C478" s="140" t="s">
        <v>416</v>
      </c>
      <c r="D478" s="140" t="s">
        <v>417</v>
      </c>
      <c r="E478" s="140" t="s">
        <v>418</v>
      </c>
      <c r="F478" s="140" t="s">
        <v>419</v>
      </c>
      <c r="G478" s="141" t="s">
        <v>4</v>
      </c>
    </row>
    <row r="479" spans="1:7" ht="15.75">
      <c r="A479" s="149" t="s">
        <v>561</v>
      </c>
      <c r="B479" s="150" t="s">
        <v>565</v>
      </c>
      <c r="C479" s="145" t="s">
        <v>432</v>
      </c>
      <c r="D479" s="177" t="s">
        <v>19</v>
      </c>
      <c r="E479" s="167">
        <v>2.9999999999999997E-4</v>
      </c>
      <c r="F479" s="165">
        <v>37.25</v>
      </c>
      <c r="G479" s="169">
        <v>0.01</v>
      </c>
    </row>
    <row r="480" spans="1:7" ht="15.75">
      <c r="A480" s="149" t="s">
        <v>562</v>
      </c>
      <c r="B480" s="150" t="s">
        <v>566</v>
      </c>
      <c r="C480" s="145" t="s">
        <v>432</v>
      </c>
      <c r="D480" s="177" t="s">
        <v>564</v>
      </c>
      <c r="E480" s="167">
        <v>8.9999999999999993E-3</v>
      </c>
      <c r="F480" s="165">
        <v>5.92</v>
      </c>
      <c r="G480" s="169">
        <v>0.05</v>
      </c>
    </row>
    <row r="481" spans="1:7" ht="15.75">
      <c r="A481" s="185" t="s">
        <v>645</v>
      </c>
      <c r="B481" s="186" t="s">
        <v>646</v>
      </c>
      <c r="C481" s="145" t="s">
        <v>432</v>
      </c>
      <c r="D481" s="187" t="s">
        <v>62</v>
      </c>
      <c r="E481" s="167">
        <v>1.01</v>
      </c>
      <c r="F481" s="165">
        <v>6.5</v>
      </c>
      <c r="G481" s="169">
        <v>6.57</v>
      </c>
    </row>
    <row r="482" spans="1:7" ht="15.75">
      <c r="A482" s="149">
        <v>88248</v>
      </c>
      <c r="B482" s="184" t="s">
        <v>567</v>
      </c>
      <c r="C482" s="145" t="s">
        <v>432</v>
      </c>
      <c r="D482" s="177" t="s">
        <v>423</v>
      </c>
      <c r="E482" s="167">
        <v>0.42</v>
      </c>
      <c r="F482" s="165">
        <v>14.01</v>
      </c>
      <c r="G482" s="169">
        <v>5.88</v>
      </c>
    </row>
    <row r="483" spans="1:7" ht="31.5">
      <c r="A483" s="149">
        <v>88267</v>
      </c>
      <c r="B483" s="150" t="s">
        <v>568</v>
      </c>
      <c r="C483" s="145" t="s">
        <v>432</v>
      </c>
      <c r="D483" s="177" t="s">
        <v>423</v>
      </c>
      <c r="E483" s="167">
        <v>0.22</v>
      </c>
      <c r="F483" s="165">
        <v>17.61</v>
      </c>
      <c r="G483" s="169">
        <v>3.87</v>
      </c>
    </row>
    <row r="484" spans="1:7" ht="15.75">
      <c r="A484" s="331"/>
      <c r="B484" s="332"/>
      <c r="C484" s="332"/>
      <c r="D484" s="332"/>
      <c r="E484" s="332"/>
      <c r="F484" s="160" t="s">
        <v>426</v>
      </c>
      <c r="G484" s="161">
        <f>SUM(G479:G483)</f>
        <v>16.38</v>
      </c>
    </row>
    <row r="485" spans="1:7" ht="15.75">
      <c r="A485" s="333" t="s">
        <v>618</v>
      </c>
      <c r="B485" s="334"/>
      <c r="C485" s="334"/>
      <c r="D485" s="334"/>
      <c r="E485" s="334"/>
      <c r="F485" s="334"/>
      <c r="G485" s="335"/>
    </row>
    <row r="486" spans="1:7" ht="15.75">
      <c r="A486" s="336" t="s">
        <v>415</v>
      </c>
      <c r="B486" s="337"/>
      <c r="C486" s="140" t="s">
        <v>416</v>
      </c>
      <c r="D486" s="140" t="s">
        <v>417</v>
      </c>
      <c r="E486" s="140" t="s">
        <v>418</v>
      </c>
      <c r="F486" s="140" t="s">
        <v>419</v>
      </c>
      <c r="G486" s="141" t="s">
        <v>4</v>
      </c>
    </row>
    <row r="487" spans="1:7" ht="15.75">
      <c r="A487" s="149" t="s">
        <v>647</v>
      </c>
      <c r="B487" s="150" t="s">
        <v>648</v>
      </c>
      <c r="C487" s="145" t="s">
        <v>432</v>
      </c>
      <c r="D487" s="145" t="s">
        <v>62</v>
      </c>
      <c r="E487" s="167">
        <v>1.01</v>
      </c>
      <c r="F487" s="165">
        <v>10</v>
      </c>
      <c r="G487" s="169">
        <v>10.1</v>
      </c>
    </row>
    <row r="488" spans="1:7" ht="15.75">
      <c r="A488" s="149" t="s">
        <v>561</v>
      </c>
      <c r="B488" s="150" t="s">
        <v>565</v>
      </c>
      <c r="C488" s="145" t="s">
        <v>432</v>
      </c>
      <c r="D488" s="177" t="s">
        <v>19</v>
      </c>
      <c r="E488" s="167">
        <v>5.0000000000000001E-4</v>
      </c>
      <c r="F488" s="165">
        <v>37.25</v>
      </c>
      <c r="G488" s="169">
        <v>0.02</v>
      </c>
    </row>
    <row r="489" spans="1:7" ht="15.75">
      <c r="A489" s="149" t="s">
        <v>562</v>
      </c>
      <c r="B489" s="150" t="s">
        <v>566</v>
      </c>
      <c r="C489" s="145" t="s">
        <v>432</v>
      </c>
      <c r="D489" s="177" t="s">
        <v>564</v>
      </c>
      <c r="E489" s="167">
        <v>1.6E-2</v>
      </c>
      <c r="F489" s="165">
        <v>5.92</v>
      </c>
      <c r="G489" s="169">
        <v>0.09</v>
      </c>
    </row>
    <row r="490" spans="1:7" ht="15.75">
      <c r="A490" s="149">
        <v>88248</v>
      </c>
      <c r="B490" s="184" t="s">
        <v>567</v>
      </c>
      <c r="C490" s="145" t="s">
        <v>432</v>
      </c>
      <c r="D490" s="177" t="s">
        <v>423</v>
      </c>
      <c r="E490" s="167">
        <v>0.51</v>
      </c>
      <c r="F490" s="165">
        <v>14.01</v>
      </c>
      <c r="G490" s="169">
        <v>7.15</v>
      </c>
    </row>
    <row r="491" spans="1:7" ht="31.5">
      <c r="A491" s="149">
        <v>88267</v>
      </c>
      <c r="B491" s="150" t="s">
        <v>568</v>
      </c>
      <c r="C491" s="145" t="s">
        <v>432</v>
      </c>
      <c r="D491" s="177" t="s">
        <v>423</v>
      </c>
      <c r="E491" s="167">
        <v>0.31</v>
      </c>
      <c r="F491" s="165">
        <v>17.61</v>
      </c>
      <c r="G491" s="169">
        <v>5.46</v>
      </c>
    </row>
    <row r="492" spans="1:7" ht="15.75">
      <c r="A492" s="331"/>
      <c r="B492" s="332"/>
      <c r="C492" s="332"/>
      <c r="D492" s="332"/>
      <c r="E492" s="332"/>
      <c r="F492" s="160" t="s">
        <v>426</v>
      </c>
      <c r="G492" s="161">
        <f>SUM(G487:G491)</f>
        <v>22.82</v>
      </c>
    </row>
    <row r="493" spans="1:7" ht="15.75">
      <c r="A493" s="333" t="s">
        <v>617</v>
      </c>
      <c r="B493" s="334"/>
      <c r="C493" s="334"/>
      <c r="D493" s="334"/>
      <c r="E493" s="334"/>
      <c r="F493" s="334"/>
      <c r="G493" s="335"/>
    </row>
    <row r="494" spans="1:7" ht="15.75">
      <c r="A494" s="336" t="s">
        <v>415</v>
      </c>
      <c r="B494" s="337"/>
      <c r="C494" s="140" t="s">
        <v>416</v>
      </c>
      <c r="D494" s="140" t="s">
        <v>417</v>
      </c>
      <c r="E494" s="140" t="s">
        <v>418</v>
      </c>
      <c r="F494" s="140" t="s">
        <v>419</v>
      </c>
      <c r="G494" s="141" t="s">
        <v>4</v>
      </c>
    </row>
    <row r="495" spans="1:7" ht="15.75">
      <c r="A495" s="149" t="s">
        <v>653</v>
      </c>
      <c r="B495" s="150" t="s">
        <v>649</v>
      </c>
      <c r="C495" s="145" t="s">
        <v>432</v>
      </c>
      <c r="D495" s="145" t="s">
        <v>15</v>
      </c>
      <c r="E495" s="167">
        <v>4</v>
      </c>
      <c r="F495" s="165">
        <v>28.53</v>
      </c>
      <c r="G495" s="169">
        <v>114.12</v>
      </c>
    </row>
    <row r="496" spans="1:7" ht="15.75">
      <c r="A496" s="149" t="s">
        <v>654</v>
      </c>
      <c r="B496" s="150" t="s">
        <v>650</v>
      </c>
      <c r="C496" s="145" t="s">
        <v>432</v>
      </c>
      <c r="D496" s="145" t="s">
        <v>15</v>
      </c>
      <c r="E496" s="167">
        <v>2</v>
      </c>
      <c r="F496" s="165">
        <v>9.92</v>
      </c>
      <c r="G496" s="169">
        <v>19.84</v>
      </c>
    </row>
    <row r="497" spans="1:7" ht="15.75">
      <c r="A497" s="149" t="s">
        <v>655</v>
      </c>
      <c r="B497" s="150" t="s">
        <v>258</v>
      </c>
      <c r="C497" s="145" t="s">
        <v>432</v>
      </c>
      <c r="D497" s="145" t="s">
        <v>15</v>
      </c>
      <c r="E497" s="167">
        <v>1</v>
      </c>
      <c r="F497" s="165">
        <v>222.23</v>
      </c>
      <c r="G497" s="169">
        <v>222.23</v>
      </c>
    </row>
    <row r="498" spans="1:7" ht="15.75">
      <c r="A498" s="149" t="s">
        <v>656</v>
      </c>
      <c r="B498" s="150" t="s">
        <v>651</v>
      </c>
      <c r="C498" s="145" t="s">
        <v>432</v>
      </c>
      <c r="D498" s="145" t="s">
        <v>62</v>
      </c>
      <c r="E498" s="167">
        <v>5</v>
      </c>
      <c r="F498" s="165">
        <v>237.35</v>
      </c>
      <c r="G498" s="169">
        <v>1186.75</v>
      </c>
    </row>
    <row r="499" spans="1:7" ht="15.75">
      <c r="A499" s="149" t="s">
        <v>657</v>
      </c>
      <c r="B499" s="150" t="s">
        <v>652</v>
      </c>
      <c r="C499" s="145" t="s">
        <v>432</v>
      </c>
      <c r="D499" s="145" t="s">
        <v>15</v>
      </c>
      <c r="E499" s="167">
        <v>2</v>
      </c>
      <c r="F499" s="165">
        <v>13.55</v>
      </c>
      <c r="G499" s="169">
        <v>27.1</v>
      </c>
    </row>
    <row r="500" spans="1:7" ht="15.75">
      <c r="A500" s="149" t="s">
        <v>628</v>
      </c>
      <c r="B500" s="150" t="s">
        <v>626</v>
      </c>
      <c r="C500" s="145" t="s">
        <v>432</v>
      </c>
      <c r="D500" s="145" t="s">
        <v>62</v>
      </c>
      <c r="E500" s="167">
        <v>3.03</v>
      </c>
      <c r="F500" s="165">
        <v>0.18</v>
      </c>
      <c r="G500" s="169">
        <v>0.55000000000000004</v>
      </c>
    </row>
    <row r="501" spans="1:7" ht="31.5">
      <c r="A501" s="149">
        <v>88248</v>
      </c>
      <c r="B501" s="150" t="s">
        <v>567</v>
      </c>
      <c r="C501" s="145" t="s">
        <v>432</v>
      </c>
      <c r="D501" s="145" t="s">
        <v>423</v>
      </c>
      <c r="E501" s="167">
        <v>8</v>
      </c>
      <c r="F501" s="165">
        <v>14.01</v>
      </c>
      <c r="G501" s="169">
        <v>112.08</v>
      </c>
    </row>
    <row r="502" spans="1:7" ht="31.5">
      <c r="A502" s="149">
        <v>88267</v>
      </c>
      <c r="B502" s="150" t="s">
        <v>568</v>
      </c>
      <c r="C502" s="145" t="s">
        <v>432</v>
      </c>
      <c r="D502" s="145" t="s">
        <v>423</v>
      </c>
      <c r="E502" s="167">
        <v>8</v>
      </c>
      <c r="F502" s="165">
        <v>17.61</v>
      </c>
      <c r="G502" s="169">
        <v>140.88</v>
      </c>
    </row>
    <row r="503" spans="1:7" ht="15.75">
      <c r="A503" s="331"/>
      <c r="B503" s="332"/>
      <c r="C503" s="332"/>
      <c r="D503" s="332"/>
      <c r="E503" s="332"/>
      <c r="F503" s="160" t="s">
        <v>426</v>
      </c>
      <c r="G503" s="161">
        <f>SUM(G495:G502)</f>
        <v>1823.5499999999997</v>
      </c>
    </row>
    <row r="504" spans="1:7" ht="15.75">
      <c r="A504" s="333" t="s">
        <v>622</v>
      </c>
      <c r="B504" s="334"/>
      <c r="C504" s="334"/>
      <c r="D504" s="334"/>
      <c r="E504" s="334"/>
      <c r="F504" s="334"/>
      <c r="G504" s="335"/>
    </row>
    <row r="505" spans="1:7" ht="15.75">
      <c r="A505" s="336" t="s">
        <v>415</v>
      </c>
      <c r="B505" s="337"/>
      <c r="C505" s="140" t="s">
        <v>416</v>
      </c>
      <c r="D505" s="140" t="s">
        <v>417</v>
      </c>
      <c r="E505" s="140" t="s">
        <v>418</v>
      </c>
      <c r="F505" s="140" t="s">
        <v>419</v>
      </c>
      <c r="G505" s="141" t="s">
        <v>4</v>
      </c>
    </row>
    <row r="506" spans="1:7" ht="15.75">
      <c r="A506" s="149" t="s">
        <v>561</v>
      </c>
      <c r="B506" s="150" t="s">
        <v>565</v>
      </c>
      <c r="C506" s="145" t="s">
        <v>432</v>
      </c>
      <c r="D506" s="177" t="s">
        <v>19</v>
      </c>
      <c r="E506" s="167">
        <v>2.9999999999999997E-4</v>
      </c>
      <c r="F506" s="165">
        <v>37.25</v>
      </c>
      <c r="G506" s="169">
        <v>0.01</v>
      </c>
    </row>
    <row r="507" spans="1:7" ht="15.75">
      <c r="A507" s="149" t="s">
        <v>562</v>
      </c>
      <c r="B507" s="150" t="s">
        <v>566</v>
      </c>
      <c r="C507" s="145" t="s">
        <v>432</v>
      </c>
      <c r="D507" s="177" t="s">
        <v>564</v>
      </c>
      <c r="E507" s="167">
        <v>8.9999999999999993E-3</v>
      </c>
      <c r="F507" s="165">
        <v>5.92</v>
      </c>
      <c r="G507" s="169">
        <v>0.05</v>
      </c>
    </row>
    <row r="508" spans="1:7" ht="15.75">
      <c r="A508" s="149" t="s">
        <v>658</v>
      </c>
      <c r="B508" s="150" t="s">
        <v>664</v>
      </c>
      <c r="C508" s="145" t="s">
        <v>432</v>
      </c>
      <c r="D508" s="145" t="s">
        <v>15</v>
      </c>
      <c r="E508" s="167">
        <v>2</v>
      </c>
      <c r="F508" s="165">
        <v>3.07</v>
      </c>
      <c r="G508" s="169">
        <v>6.14</v>
      </c>
    </row>
    <row r="509" spans="1:7" ht="15.75">
      <c r="A509" s="149" t="s">
        <v>659</v>
      </c>
      <c r="B509" s="150" t="s">
        <v>665</v>
      </c>
      <c r="C509" s="145" t="s">
        <v>432</v>
      </c>
      <c r="D509" s="145" t="s">
        <v>15</v>
      </c>
      <c r="E509" s="167">
        <v>1</v>
      </c>
      <c r="F509" s="165">
        <v>26.5</v>
      </c>
      <c r="G509" s="169">
        <v>26.5</v>
      </c>
    </row>
    <row r="510" spans="1:7" ht="15.75">
      <c r="A510" s="149" t="s">
        <v>660</v>
      </c>
      <c r="B510" s="150" t="s">
        <v>666</v>
      </c>
      <c r="C510" s="145" t="s">
        <v>432</v>
      </c>
      <c r="D510" s="145" t="s">
        <v>15</v>
      </c>
      <c r="E510" s="167">
        <v>1</v>
      </c>
      <c r="F510" s="165">
        <v>266.63</v>
      </c>
      <c r="G510" s="169">
        <v>266.63</v>
      </c>
    </row>
    <row r="511" spans="1:7" ht="15.75">
      <c r="A511" s="149" t="s">
        <v>661</v>
      </c>
      <c r="B511" s="150" t="s">
        <v>667</v>
      </c>
      <c r="C511" s="145" t="s">
        <v>432</v>
      </c>
      <c r="D511" s="145" t="s">
        <v>15</v>
      </c>
      <c r="E511" s="167">
        <v>1</v>
      </c>
      <c r="F511" s="165">
        <v>28.3</v>
      </c>
      <c r="G511" s="169">
        <v>28.3</v>
      </c>
    </row>
    <row r="512" spans="1:7" ht="15.75">
      <c r="A512" s="149" t="s">
        <v>662</v>
      </c>
      <c r="B512" s="150" t="s">
        <v>668</v>
      </c>
      <c r="C512" s="145" t="s">
        <v>432</v>
      </c>
      <c r="D512" s="145" t="s">
        <v>15</v>
      </c>
      <c r="E512" s="167">
        <v>1</v>
      </c>
      <c r="F512" s="165">
        <v>2.34</v>
      </c>
      <c r="G512" s="169">
        <v>2.34</v>
      </c>
    </row>
    <row r="513" spans="1:7" ht="15.75">
      <c r="A513" s="149" t="s">
        <v>663</v>
      </c>
      <c r="B513" s="150" t="s">
        <v>669</v>
      </c>
      <c r="C513" s="145" t="s">
        <v>432</v>
      </c>
      <c r="D513" s="145" t="s">
        <v>15</v>
      </c>
      <c r="E513" s="167">
        <v>1</v>
      </c>
      <c r="F513" s="165">
        <v>1.2</v>
      </c>
      <c r="G513" s="169">
        <v>1.2</v>
      </c>
    </row>
    <row r="514" spans="1:7" ht="31.5">
      <c r="A514" s="149">
        <v>88248</v>
      </c>
      <c r="B514" s="150" t="s">
        <v>567</v>
      </c>
      <c r="C514" s="145" t="s">
        <v>432</v>
      </c>
      <c r="D514" s="145" t="s">
        <v>423</v>
      </c>
      <c r="E514" s="167">
        <v>4.2</v>
      </c>
      <c r="F514" s="165">
        <v>14.01</v>
      </c>
      <c r="G514" s="169">
        <v>58.84</v>
      </c>
    </row>
    <row r="515" spans="1:7" ht="31.5">
      <c r="A515" s="149">
        <v>88267</v>
      </c>
      <c r="B515" s="150" t="s">
        <v>568</v>
      </c>
      <c r="C515" s="145" t="s">
        <v>432</v>
      </c>
      <c r="D515" s="145" t="s">
        <v>423</v>
      </c>
      <c r="E515" s="167">
        <v>4.2</v>
      </c>
      <c r="F515" s="165">
        <v>17.61</v>
      </c>
      <c r="G515" s="169">
        <v>73.959999999999994</v>
      </c>
    </row>
    <row r="516" spans="1:7" ht="15.75">
      <c r="A516" s="331"/>
      <c r="B516" s="332"/>
      <c r="C516" s="332"/>
      <c r="D516" s="332"/>
      <c r="E516" s="332"/>
      <c r="F516" s="160" t="s">
        <v>426</v>
      </c>
      <c r="G516" s="161">
        <f>SUM(G506:G515)</f>
        <v>463.96999999999997</v>
      </c>
    </row>
    <row r="517" spans="1:7" ht="15.75">
      <c r="A517" s="333" t="s">
        <v>623</v>
      </c>
      <c r="B517" s="334"/>
      <c r="C517" s="334"/>
      <c r="D517" s="334"/>
      <c r="E517" s="334"/>
      <c r="F517" s="334"/>
      <c r="G517" s="335"/>
    </row>
    <row r="518" spans="1:7" ht="15.75">
      <c r="A518" s="336" t="s">
        <v>415</v>
      </c>
      <c r="B518" s="337"/>
      <c r="C518" s="140" t="s">
        <v>416</v>
      </c>
      <c r="D518" s="140" t="s">
        <v>417</v>
      </c>
      <c r="E518" s="140" t="s">
        <v>418</v>
      </c>
      <c r="F518" s="140" t="s">
        <v>419</v>
      </c>
      <c r="G518" s="141" t="s">
        <v>4</v>
      </c>
    </row>
    <row r="519" spans="1:7" ht="15.75">
      <c r="A519" s="149" t="s">
        <v>628</v>
      </c>
      <c r="B519" s="150" t="s">
        <v>626</v>
      </c>
      <c r="C519" s="145" t="s">
        <v>432</v>
      </c>
      <c r="D519" s="145" t="s">
        <v>62</v>
      </c>
      <c r="E519" s="166">
        <v>0.28000000000000003</v>
      </c>
      <c r="F519" s="165">
        <v>0.18</v>
      </c>
      <c r="G519" s="169">
        <v>0.05</v>
      </c>
    </row>
    <row r="520" spans="1:7" ht="15.75">
      <c r="A520" s="149" t="s">
        <v>670</v>
      </c>
      <c r="B520" s="150" t="s">
        <v>171</v>
      </c>
      <c r="C520" s="145" t="str">
        <f t="shared" ref="C520" si="18">C519</f>
        <v>SEDOP</v>
      </c>
      <c r="D520" s="145" t="s">
        <v>15</v>
      </c>
      <c r="E520" s="166">
        <v>1</v>
      </c>
      <c r="F520" s="165">
        <v>8</v>
      </c>
      <c r="G520" s="169">
        <v>8</v>
      </c>
    </row>
    <row r="521" spans="1:7" ht="31.5">
      <c r="A521" s="149">
        <v>88248</v>
      </c>
      <c r="B521" s="150" t="s">
        <v>567</v>
      </c>
      <c r="C521" s="145" t="s">
        <v>432</v>
      </c>
      <c r="D521" s="145" t="s">
        <v>423</v>
      </c>
      <c r="E521" s="166">
        <v>0.5</v>
      </c>
      <c r="F521" s="165">
        <v>14.01</v>
      </c>
      <c r="G521" s="169">
        <v>7.01</v>
      </c>
    </row>
    <row r="522" spans="1:7" ht="31.5">
      <c r="A522" s="149">
        <v>88267</v>
      </c>
      <c r="B522" s="150" t="s">
        <v>568</v>
      </c>
      <c r="C522" s="145" t="s">
        <v>432</v>
      </c>
      <c r="D522" s="145" t="s">
        <v>423</v>
      </c>
      <c r="E522" s="166">
        <v>0.5</v>
      </c>
      <c r="F522" s="165">
        <v>17.61</v>
      </c>
      <c r="G522" s="169">
        <v>8.81</v>
      </c>
    </row>
    <row r="523" spans="1:7" ht="15.75">
      <c r="A523" s="331"/>
      <c r="B523" s="332"/>
      <c r="C523" s="332"/>
      <c r="D523" s="332"/>
      <c r="E523" s="332"/>
      <c r="F523" s="160" t="s">
        <v>426</v>
      </c>
      <c r="G523" s="161">
        <f>SUM(G504:G522)</f>
        <v>951.80999999999983</v>
      </c>
    </row>
    <row r="524" spans="1:7" ht="15.75">
      <c r="A524" s="333" t="s">
        <v>624</v>
      </c>
      <c r="B524" s="334"/>
      <c r="C524" s="334"/>
      <c r="D524" s="334"/>
      <c r="E524" s="334"/>
      <c r="F524" s="334"/>
      <c r="G524" s="335"/>
    </row>
    <row r="525" spans="1:7" ht="15.75">
      <c r="A525" s="336" t="s">
        <v>415</v>
      </c>
      <c r="B525" s="337"/>
      <c r="C525" s="140" t="s">
        <v>416</v>
      </c>
      <c r="D525" s="140" t="s">
        <v>417</v>
      </c>
      <c r="E525" s="140" t="s">
        <v>418</v>
      </c>
      <c r="F525" s="140" t="s">
        <v>419</v>
      </c>
      <c r="G525" s="141" t="s">
        <v>4</v>
      </c>
    </row>
    <row r="526" spans="1:7" ht="15.75">
      <c r="A526" s="149" t="s">
        <v>671</v>
      </c>
      <c r="B526" s="150" t="s">
        <v>676</v>
      </c>
      <c r="C526" s="145" t="s">
        <v>432</v>
      </c>
      <c r="D526" s="145" t="s">
        <v>15</v>
      </c>
      <c r="E526" s="166">
        <v>1</v>
      </c>
      <c r="F526" s="165">
        <v>130.96</v>
      </c>
      <c r="G526" s="169">
        <v>130.96</v>
      </c>
    </row>
    <row r="527" spans="1:7" ht="15.75">
      <c r="A527" s="149" t="s">
        <v>658</v>
      </c>
      <c r="B527" s="150" t="s">
        <v>664</v>
      </c>
      <c r="C527" s="145" t="s">
        <v>432</v>
      </c>
      <c r="D527" s="145" t="s">
        <v>15</v>
      </c>
      <c r="E527" s="166">
        <v>2</v>
      </c>
      <c r="F527" s="165">
        <v>3.07</v>
      </c>
      <c r="G527" s="169">
        <v>6.14</v>
      </c>
    </row>
    <row r="528" spans="1:7" ht="15.75">
      <c r="A528" s="149" t="s">
        <v>672</v>
      </c>
      <c r="B528" s="150" t="s">
        <v>677</v>
      </c>
      <c r="C528" s="145" t="s">
        <v>432</v>
      </c>
      <c r="D528" s="145" t="s">
        <v>15</v>
      </c>
      <c r="E528" s="166">
        <v>1</v>
      </c>
      <c r="F528" s="165">
        <v>67</v>
      </c>
      <c r="G528" s="169">
        <v>67</v>
      </c>
    </row>
    <row r="529" spans="1:7" ht="15.75">
      <c r="A529" s="149" t="s">
        <v>628</v>
      </c>
      <c r="B529" s="150" t="s">
        <v>626</v>
      </c>
      <c r="C529" s="145" t="s">
        <v>432</v>
      </c>
      <c r="D529" s="145" t="s">
        <v>62</v>
      </c>
      <c r="E529" s="166">
        <v>2.88</v>
      </c>
      <c r="F529" s="165">
        <v>0.18</v>
      </c>
      <c r="G529" s="169">
        <v>0.52</v>
      </c>
    </row>
    <row r="530" spans="1:7" ht="15.75">
      <c r="A530" s="149" t="s">
        <v>673</v>
      </c>
      <c r="B530" s="150" t="s">
        <v>678</v>
      </c>
      <c r="C530" s="145" t="s">
        <v>432</v>
      </c>
      <c r="D530" s="145" t="s">
        <v>15</v>
      </c>
      <c r="E530" s="166">
        <v>1</v>
      </c>
      <c r="F530" s="165">
        <v>5</v>
      </c>
      <c r="G530" s="169">
        <v>5</v>
      </c>
    </row>
    <row r="531" spans="1:7" ht="15.75">
      <c r="A531" s="149" t="s">
        <v>674</v>
      </c>
      <c r="B531" s="150" t="s">
        <v>679</v>
      </c>
      <c r="C531" s="145" t="s">
        <v>432</v>
      </c>
      <c r="D531" s="145" t="s">
        <v>15</v>
      </c>
      <c r="E531" s="166">
        <v>1</v>
      </c>
      <c r="F531" s="165">
        <v>65.260000000000005</v>
      </c>
      <c r="G531" s="169">
        <v>65.260000000000005</v>
      </c>
    </row>
    <row r="532" spans="1:7" ht="15.75">
      <c r="A532" s="149" t="s">
        <v>675</v>
      </c>
      <c r="B532" s="150" t="s">
        <v>680</v>
      </c>
      <c r="C532" s="145" t="s">
        <v>432</v>
      </c>
      <c r="D532" s="145" t="s">
        <v>15</v>
      </c>
      <c r="E532" s="166">
        <v>1</v>
      </c>
      <c r="F532" s="165">
        <v>26.05</v>
      </c>
      <c r="G532" s="169">
        <v>26.05</v>
      </c>
    </row>
    <row r="533" spans="1:7" ht="31.5">
      <c r="A533" s="149">
        <v>88248</v>
      </c>
      <c r="B533" s="150" t="s">
        <v>567</v>
      </c>
      <c r="C533" s="145" t="str">
        <f>C526</f>
        <v>SEDOP</v>
      </c>
      <c r="D533" s="145" t="s">
        <v>423</v>
      </c>
      <c r="E533" s="166">
        <v>2.75</v>
      </c>
      <c r="F533" s="165">
        <v>14.01</v>
      </c>
      <c r="G533" s="169">
        <v>38.53</v>
      </c>
    </row>
    <row r="534" spans="1:7" ht="31.5">
      <c r="A534" s="149">
        <v>88267</v>
      </c>
      <c r="B534" s="150" t="s">
        <v>568</v>
      </c>
      <c r="C534" s="145" t="str">
        <f t="shared" ref="C534" si="19">C533</f>
        <v>SEDOP</v>
      </c>
      <c r="D534" s="145" t="s">
        <v>423</v>
      </c>
      <c r="E534" s="166">
        <v>2.75</v>
      </c>
      <c r="F534" s="165">
        <v>17.61</v>
      </c>
      <c r="G534" s="169">
        <v>48.43</v>
      </c>
    </row>
    <row r="535" spans="1:7" ht="15.75">
      <c r="A535" s="331"/>
      <c r="B535" s="332"/>
      <c r="C535" s="332"/>
      <c r="D535" s="332"/>
      <c r="E535" s="332"/>
      <c r="F535" s="160" t="s">
        <v>426</v>
      </c>
      <c r="G535" s="161">
        <f>SUM(G526:G534)</f>
        <v>387.89000000000004</v>
      </c>
    </row>
    <row r="536" spans="1:7" ht="15.75">
      <c r="A536" s="333" t="s">
        <v>625</v>
      </c>
      <c r="B536" s="334"/>
      <c r="C536" s="334"/>
      <c r="D536" s="334"/>
      <c r="E536" s="334"/>
      <c r="F536" s="334"/>
      <c r="G536" s="335"/>
    </row>
    <row r="537" spans="1:7" ht="15.75">
      <c r="A537" s="336" t="s">
        <v>415</v>
      </c>
      <c r="B537" s="337"/>
      <c r="C537" s="140" t="s">
        <v>416</v>
      </c>
      <c r="D537" s="140" t="s">
        <v>417</v>
      </c>
      <c r="E537" s="140" t="s">
        <v>418</v>
      </c>
      <c r="F537" s="140" t="s">
        <v>419</v>
      </c>
      <c r="G537" s="141" t="s">
        <v>4</v>
      </c>
    </row>
    <row r="538" spans="1:7" ht="15.75">
      <c r="A538" s="149" t="s">
        <v>681</v>
      </c>
      <c r="B538" s="150" t="s">
        <v>685</v>
      </c>
      <c r="C538" s="145" t="s">
        <v>432</v>
      </c>
      <c r="D538" s="145" t="s">
        <v>15</v>
      </c>
      <c r="E538" s="167">
        <v>1</v>
      </c>
      <c r="F538" s="165">
        <v>35.58</v>
      </c>
      <c r="G538" s="169">
        <v>35.58</v>
      </c>
    </row>
    <row r="539" spans="1:7" ht="15.75">
      <c r="A539" s="149" t="s">
        <v>682</v>
      </c>
      <c r="B539" s="150" t="s">
        <v>686</v>
      </c>
      <c r="C539" s="145" t="s">
        <v>432</v>
      </c>
      <c r="D539" s="145" t="s">
        <v>15</v>
      </c>
      <c r="E539" s="167">
        <v>1</v>
      </c>
      <c r="F539" s="165">
        <v>132.56</v>
      </c>
      <c r="G539" s="169">
        <v>132.56</v>
      </c>
    </row>
    <row r="540" spans="1:7" ht="15.75">
      <c r="A540" s="149" t="s">
        <v>683</v>
      </c>
      <c r="B540" s="150" t="s">
        <v>687</v>
      </c>
      <c r="C540" s="145" t="s">
        <v>432</v>
      </c>
      <c r="D540" s="145" t="s">
        <v>15</v>
      </c>
      <c r="E540" s="167">
        <v>1</v>
      </c>
      <c r="F540" s="165">
        <v>40</v>
      </c>
      <c r="G540" s="169">
        <v>40</v>
      </c>
    </row>
    <row r="541" spans="1:7" ht="15.75">
      <c r="A541" s="149" t="s">
        <v>684</v>
      </c>
      <c r="B541" s="150" t="s">
        <v>688</v>
      </c>
      <c r="C541" s="145" t="s">
        <v>432</v>
      </c>
      <c r="D541" s="145" t="s">
        <v>15</v>
      </c>
      <c r="E541" s="167">
        <v>1</v>
      </c>
      <c r="F541" s="165">
        <v>222.43</v>
      </c>
      <c r="G541" s="169">
        <v>222.43</v>
      </c>
    </row>
    <row r="542" spans="1:7" ht="15.75">
      <c r="A542" s="149" t="s">
        <v>628</v>
      </c>
      <c r="B542" s="150" t="s">
        <v>626</v>
      </c>
      <c r="C542" s="145" t="s">
        <v>432</v>
      </c>
      <c r="D542" s="145" t="s">
        <v>62</v>
      </c>
      <c r="E542" s="167">
        <v>2.5</v>
      </c>
      <c r="F542" s="165">
        <v>0.18</v>
      </c>
      <c r="G542" s="169">
        <v>0.45</v>
      </c>
    </row>
    <row r="543" spans="1:7" ht="31.5">
      <c r="A543" s="149">
        <v>88248</v>
      </c>
      <c r="B543" s="150" t="s">
        <v>567</v>
      </c>
      <c r="C543" s="145" t="s">
        <v>432</v>
      </c>
      <c r="D543" s="145" t="s">
        <v>423</v>
      </c>
      <c r="E543" s="167">
        <v>3.5</v>
      </c>
      <c r="F543" s="165">
        <v>14.01</v>
      </c>
      <c r="G543" s="169">
        <v>49.04</v>
      </c>
    </row>
    <row r="544" spans="1:7" ht="31.5">
      <c r="A544" s="149">
        <v>88267</v>
      </c>
      <c r="B544" s="150" t="s">
        <v>568</v>
      </c>
      <c r="C544" s="145" t="str">
        <f t="shared" ref="C544" si="20">C543</f>
        <v>SEDOP</v>
      </c>
      <c r="D544" s="145" t="s">
        <v>423</v>
      </c>
      <c r="E544" s="167">
        <v>3.5</v>
      </c>
      <c r="F544" s="165">
        <v>17.61</v>
      </c>
      <c r="G544" s="169">
        <v>61.64</v>
      </c>
    </row>
    <row r="545" spans="1:7" ht="15.75">
      <c r="A545" s="331"/>
      <c r="B545" s="332"/>
      <c r="C545" s="332"/>
      <c r="D545" s="332"/>
      <c r="E545" s="332"/>
      <c r="F545" s="160" t="s">
        <v>426</v>
      </c>
      <c r="G545" s="161">
        <f>SUM(G538:G544)</f>
        <v>541.70000000000005</v>
      </c>
    </row>
    <row r="546" spans="1:7" ht="15.75">
      <c r="A546" s="333" t="s">
        <v>692</v>
      </c>
      <c r="B546" s="334"/>
      <c r="C546" s="334"/>
      <c r="D546" s="334"/>
      <c r="E546" s="334"/>
      <c r="F546" s="334"/>
      <c r="G546" s="335"/>
    </row>
    <row r="547" spans="1:7" ht="15.75">
      <c r="A547" s="336" t="s">
        <v>415</v>
      </c>
      <c r="B547" s="337"/>
      <c r="C547" s="140" t="s">
        <v>416</v>
      </c>
      <c r="D547" s="140" t="s">
        <v>417</v>
      </c>
      <c r="E547" s="140" t="s">
        <v>418</v>
      </c>
      <c r="F547" s="140" t="s">
        <v>419</v>
      </c>
      <c r="G547" s="141" t="s">
        <v>4</v>
      </c>
    </row>
    <row r="548" spans="1:7" ht="15.75">
      <c r="A548" s="149" t="s">
        <v>712</v>
      </c>
      <c r="B548" s="150" t="s">
        <v>713</v>
      </c>
      <c r="C548" s="145" t="s">
        <v>432</v>
      </c>
      <c r="D548" s="145" t="s">
        <v>62</v>
      </c>
      <c r="E548" s="166">
        <v>1</v>
      </c>
      <c r="F548" s="165">
        <v>5.7</v>
      </c>
      <c r="G548" s="169">
        <v>5.7</v>
      </c>
    </row>
    <row r="549" spans="1:7" ht="15.75">
      <c r="A549" s="149">
        <v>88247</v>
      </c>
      <c r="B549" s="150" t="s">
        <v>714</v>
      </c>
      <c r="C549" s="145" t="str">
        <f t="shared" ref="C549:C550" si="21">C548</f>
        <v>SEDOP</v>
      </c>
      <c r="D549" s="145" t="s">
        <v>423</v>
      </c>
      <c r="E549" s="166">
        <v>0.13</v>
      </c>
      <c r="F549" s="165">
        <v>14.54</v>
      </c>
      <c r="G549" s="169">
        <v>1.89</v>
      </c>
    </row>
    <row r="550" spans="1:7" ht="15.75">
      <c r="A550" s="149">
        <v>88264</v>
      </c>
      <c r="B550" s="150" t="s">
        <v>715</v>
      </c>
      <c r="C550" s="145" t="str">
        <f t="shared" si="21"/>
        <v>SEDOP</v>
      </c>
      <c r="D550" s="145" t="s">
        <v>423</v>
      </c>
      <c r="E550" s="166">
        <v>0.26</v>
      </c>
      <c r="F550" s="165">
        <v>18.18</v>
      </c>
      <c r="G550" s="169">
        <v>4.7300000000000004</v>
      </c>
    </row>
    <row r="551" spans="1:7" ht="15.75">
      <c r="A551" s="331"/>
      <c r="B551" s="332"/>
      <c r="C551" s="332"/>
      <c r="D551" s="332"/>
      <c r="E551" s="332"/>
      <c r="F551" s="160" t="s">
        <v>426</v>
      </c>
      <c r="G551" s="161">
        <f>SUM(G548:G550)</f>
        <v>12.32</v>
      </c>
    </row>
    <row r="552" spans="1:7" ht="15.75">
      <c r="A552" s="333" t="s">
        <v>719</v>
      </c>
      <c r="B552" s="334"/>
      <c r="C552" s="334"/>
      <c r="D552" s="334"/>
      <c r="E552" s="334"/>
      <c r="F552" s="334"/>
      <c r="G552" s="335"/>
    </row>
    <row r="553" spans="1:7" ht="15.75">
      <c r="A553" s="336" t="s">
        <v>415</v>
      </c>
      <c r="B553" s="337"/>
      <c r="C553" s="140" t="s">
        <v>416</v>
      </c>
      <c r="D553" s="140" t="s">
        <v>417</v>
      </c>
      <c r="E553" s="140" t="s">
        <v>418</v>
      </c>
      <c r="F553" s="140" t="s">
        <v>419</v>
      </c>
      <c r="G553" s="141" t="s">
        <v>4</v>
      </c>
    </row>
    <row r="554" spans="1:7" ht="15.75">
      <c r="A554" s="149" t="s">
        <v>716</v>
      </c>
      <c r="B554" s="150" t="s">
        <v>717</v>
      </c>
      <c r="C554" s="145" t="s">
        <v>432</v>
      </c>
      <c r="D554" s="145" t="s">
        <v>62</v>
      </c>
      <c r="E554" s="167">
        <v>1</v>
      </c>
      <c r="F554" s="165">
        <v>4.04</v>
      </c>
      <c r="G554" s="169">
        <v>4.04</v>
      </c>
    </row>
    <row r="555" spans="1:7" ht="15.75">
      <c r="A555" s="149">
        <v>88247</v>
      </c>
      <c r="B555" s="150" t="s">
        <v>714</v>
      </c>
      <c r="C555" s="145" t="str">
        <f t="shared" ref="C555:C556" si="22">C554</f>
        <v>SEDOP</v>
      </c>
      <c r="D555" s="145" t="s">
        <v>423</v>
      </c>
      <c r="E555" s="167">
        <v>0.11</v>
      </c>
      <c r="F555" s="165">
        <v>14.54</v>
      </c>
      <c r="G555" s="169">
        <v>1.6</v>
      </c>
    </row>
    <row r="556" spans="1:7" ht="15.75">
      <c r="A556" s="149">
        <v>88264</v>
      </c>
      <c r="B556" s="150" t="s">
        <v>715</v>
      </c>
      <c r="C556" s="145" t="str">
        <f t="shared" si="22"/>
        <v>SEDOP</v>
      </c>
      <c r="D556" s="145" t="s">
        <v>423</v>
      </c>
      <c r="E556" s="167">
        <v>0.22</v>
      </c>
      <c r="F556" s="165">
        <v>18.18</v>
      </c>
      <c r="G556" s="169">
        <v>4</v>
      </c>
    </row>
    <row r="557" spans="1:7" ht="15.75">
      <c r="A557" s="331"/>
      <c r="B557" s="332"/>
      <c r="C557" s="332"/>
      <c r="D557" s="332"/>
      <c r="E557" s="332"/>
      <c r="F557" s="160" t="s">
        <v>426</v>
      </c>
      <c r="G557" s="161">
        <f>SUM(G554:G556)</f>
        <v>9.64</v>
      </c>
    </row>
    <row r="558" spans="1:7" ht="15.75">
      <c r="A558" s="333" t="s">
        <v>693</v>
      </c>
      <c r="B558" s="334"/>
      <c r="C558" s="334"/>
      <c r="D558" s="334"/>
      <c r="E558" s="334"/>
      <c r="F558" s="334"/>
      <c r="G558" s="335"/>
    </row>
    <row r="559" spans="1:7" ht="15.75">
      <c r="A559" s="336" t="s">
        <v>415</v>
      </c>
      <c r="B559" s="337"/>
      <c r="C559" s="140" t="s">
        <v>416</v>
      </c>
      <c r="D559" s="140" t="s">
        <v>417</v>
      </c>
      <c r="E559" s="140" t="s">
        <v>418</v>
      </c>
      <c r="F559" s="140" t="s">
        <v>419</v>
      </c>
      <c r="G559" s="141" t="s">
        <v>4</v>
      </c>
    </row>
    <row r="560" spans="1:7" ht="15.75">
      <c r="A560" s="149" t="s">
        <v>718</v>
      </c>
      <c r="B560" s="150" t="s">
        <v>342</v>
      </c>
      <c r="C560" s="145" t="s">
        <v>432</v>
      </c>
      <c r="D560" s="145" t="s">
        <v>15</v>
      </c>
      <c r="E560" s="166">
        <v>1</v>
      </c>
      <c r="F560" s="145">
        <v>4.5199999999999996</v>
      </c>
      <c r="G560" s="146">
        <v>4.5199999999999996</v>
      </c>
    </row>
    <row r="561" spans="1:7" ht="15.75">
      <c r="A561" s="149">
        <v>88247</v>
      </c>
      <c r="B561" s="150" t="s">
        <v>714</v>
      </c>
      <c r="C561" s="145" t="str">
        <f t="shared" ref="C561:C562" si="23">C560</f>
        <v>SEDOP</v>
      </c>
      <c r="D561" s="145" t="s">
        <v>423</v>
      </c>
      <c r="E561" s="166">
        <v>0.2</v>
      </c>
      <c r="F561" s="145">
        <v>14.54</v>
      </c>
      <c r="G561" s="146">
        <v>2.91</v>
      </c>
    </row>
    <row r="562" spans="1:7" ht="15.75">
      <c r="A562" s="149">
        <v>88264</v>
      </c>
      <c r="B562" s="150" t="s">
        <v>715</v>
      </c>
      <c r="C562" s="145" t="str">
        <f t="shared" si="23"/>
        <v>SEDOP</v>
      </c>
      <c r="D562" s="145" t="s">
        <v>423</v>
      </c>
      <c r="E562" s="166">
        <v>0.4</v>
      </c>
      <c r="F562" s="145">
        <v>18.18</v>
      </c>
      <c r="G562" s="146">
        <v>7.27</v>
      </c>
    </row>
    <row r="563" spans="1:7" ht="15.75">
      <c r="A563" s="331"/>
      <c r="B563" s="332"/>
      <c r="C563" s="332"/>
      <c r="D563" s="332"/>
      <c r="E563" s="332"/>
      <c r="F563" s="160" t="s">
        <v>426</v>
      </c>
      <c r="G563" s="161">
        <f>SUM(G560:G562)</f>
        <v>14.7</v>
      </c>
    </row>
    <row r="564" spans="1:7" ht="30.75" customHeight="1">
      <c r="A564" s="333" t="s">
        <v>694</v>
      </c>
      <c r="B564" s="334"/>
      <c r="C564" s="334"/>
      <c r="D564" s="334"/>
      <c r="E564" s="334"/>
      <c r="F564" s="334"/>
      <c r="G564" s="335"/>
    </row>
    <row r="565" spans="1:7" ht="15.75">
      <c r="A565" s="336" t="s">
        <v>415</v>
      </c>
      <c r="B565" s="337"/>
      <c r="C565" s="140" t="s">
        <v>416</v>
      </c>
      <c r="D565" s="140" t="s">
        <v>417</v>
      </c>
      <c r="E565" s="140" t="s">
        <v>418</v>
      </c>
      <c r="F565" s="140" t="s">
        <v>419</v>
      </c>
      <c r="G565" s="141" t="s">
        <v>4</v>
      </c>
    </row>
    <row r="566" spans="1:7" ht="47.25">
      <c r="A566" s="149" t="s">
        <v>846</v>
      </c>
      <c r="B566" s="150" t="s">
        <v>847</v>
      </c>
      <c r="C566" s="145" t="s">
        <v>420</v>
      </c>
      <c r="D566" s="145" t="s">
        <v>62</v>
      </c>
      <c r="E566" s="166" t="s">
        <v>853</v>
      </c>
      <c r="F566" s="145" t="s">
        <v>854</v>
      </c>
      <c r="G566" s="146">
        <v>0.96</v>
      </c>
    </row>
    <row r="567" spans="1:7" ht="31.5">
      <c r="A567" s="149" t="s">
        <v>848</v>
      </c>
      <c r="B567" s="150" t="s">
        <v>849</v>
      </c>
      <c r="C567" s="145" t="s">
        <v>420</v>
      </c>
      <c r="D567" s="145" t="s">
        <v>429</v>
      </c>
      <c r="E567" s="166" t="s">
        <v>818</v>
      </c>
      <c r="F567" s="145" t="s">
        <v>855</v>
      </c>
      <c r="G567" s="146">
        <v>0.03</v>
      </c>
    </row>
    <row r="568" spans="1:7" ht="31.5">
      <c r="A568" s="149" t="s">
        <v>850</v>
      </c>
      <c r="B568" s="150" t="s">
        <v>851</v>
      </c>
      <c r="C568" s="145" t="s">
        <v>420</v>
      </c>
      <c r="D568" s="145" t="s">
        <v>423</v>
      </c>
      <c r="E568" s="166" t="s">
        <v>828</v>
      </c>
      <c r="F568" s="145" t="s">
        <v>856</v>
      </c>
      <c r="G568" s="146">
        <v>0.34</v>
      </c>
    </row>
    <row r="569" spans="1:7" ht="15.75">
      <c r="A569" s="149" t="s">
        <v>852</v>
      </c>
      <c r="B569" s="150" t="s">
        <v>715</v>
      </c>
      <c r="C569" s="145" t="s">
        <v>420</v>
      </c>
      <c r="D569" s="145" t="s">
        <v>423</v>
      </c>
      <c r="E569" s="166" t="s">
        <v>828</v>
      </c>
      <c r="F569" s="145" t="s">
        <v>857</v>
      </c>
      <c r="G569" s="146">
        <v>0.43</v>
      </c>
    </row>
    <row r="570" spans="1:7" ht="15.75">
      <c r="A570" s="331"/>
      <c r="B570" s="332"/>
      <c r="C570" s="332"/>
      <c r="D570" s="332"/>
      <c r="E570" s="332"/>
      <c r="F570" s="160" t="s">
        <v>426</v>
      </c>
      <c r="G570" s="161">
        <f>SUM(G566:G569)</f>
        <v>1.76</v>
      </c>
    </row>
    <row r="571" spans="1:7" ht="33" customHeight="1">
      <c r="A571" s="333" t="s">
        <v>695</v>
      </c>
      <c r="B571" s="334"/>
      <c r="C571" s="334"/>
      <c r="D571" s="334"/>
      <c r="E571" s="334"/>
      <c r="F571" s="334"/>
      <c r="G571" s="335"/>
    </row>
    <row r="572" spans="1:7" ht="15.75">
      <c r="A572" s="336" t="s">
        <v>415</v>
      </c>
      <c r="B572" s="337"/>
      <c r="C572" s="140" t="s">
        <v>416</v>
      </c>
      <c r="D572" s="140" t="s">
        <v>417</v>
      </c>
      <c r="E572" s="140" t="s">
        <v>418</v>
      </c>
      <c r="F572" s="140" t="s">
        <v>419</v>
      </c>
      <c r="G572" s="141" t="s">
        <v>4</v>
      </c>
    </row>
    <row r="573" spans="1:7" ht="47.25">
      <c r="A573" s="149" t="s">
        <v>858</v>
      </c>
      <c r="B573" s="150" t="s">
        <v>859</v>
      </c>
      <c r="C573" s="145" t="s">
        <v>420</v>
      </c>
      <c r="D573" s="145" t="s">
        <v>62</v>
      </c>
      <c r="E573" s="166" t="s">
        <v>853</v>
      </c>
      <c r="F573" s="145" t="s">
        <v>860</v>
      </c>
      <c r="G573" s="146">
        <v>1.53</v>
      </c>
    </row>
    <row r="574" spans="1:7" ht="31.5">
      <c r="A574" s="149" t="s">
        <v>848</v>
      </c>
      <c r="B574" s="150" t="s">
        <v>849</v>
      </c>
      <c r="C574" s="145" t="s">
        <v>420</v>
      </c>
      <c r="D574" s="145" t="s">
        <v>429</v>
      </c>
      <c r="E574" s="166" t="s">
        <v>818</v>
      </c>
      <c r="F574" s="145" t="s">
        <v>855</v>
      </c>
      <c r="G574" s="146">
        <v>0.03</v>
      </c>
    </row>
    <row r="575" spans="1:7" ht="31.5">
      <c r="A575" s="149" t="s">
        <v>850</v>
      </c>
      <c r="B575" s="150" t="s">
        <v>851</v>
      </c>
      <c r="C575" s="145" t="s">
        <v>420</v>
      </c>
      <c r="D575" s="145" t="s">
        <v>423</v>
      </c>
      <c r="E575" s="166" t="s">
        <v>861</v>
      </c>
      <c r="F575" s="145" t="s">
        <v>856</v>
      </c>
      <c r="G575" s="146">
        <v>0.42</v>
      </c>
    </row>
    <row r="576" spans="1:7" ht="15.75">
      <c r="A576" s="149" t="s">
        <v>852</v>
      </c>
      <c r="B576" s="150" t="s">
        <v>715</v>
      </c>
      <c r="C576" s="145" t="s">
        <v>420</v>
      </c>
      <c r="D576" s="145" t="s">
        <v>423</v>
      </c>
      <c r="E576" s="166" t="s">
        <v>861</v>
      </c>
      <c r="F576" s="145" t="s">
        <v>857</v>
      </c>
      <c r="G576" s="146">
        <v>0.54</v>
      </c>
    </row>
    <row r="577" spans="1:7" ht="15.75">
      <c r="A577" s="331"/>
      <c r="B577" s="332"/>
      <c r="C577" s="332"/>
      <c r="D577" s="332"/>
      <c r="E577" s="332"/>
      <c r="F577" s="160" t="s">
        <v>426</v>
      </c>
      <c r="G577" s="161">
        <f>SUM(G573:G576)</f>
        <v>2.52</v>
      </c>
    </row>
    <row r="578" spans="1:7" ht="29.25" customHeight="1">
      <c r="A578" s="333" t="s">
        <v>696</v>
      </c>
      <c r="B578" s="334"/>
      <c r="C578" s="334"/>
      <c r="D578" s="334"/>
      <c r="E578" s="334"/>
      <c r="F578" s="334"/>
      <c r="G578" s="335"/>
    </row>
    <row r="579" spans="1:7" ht="15.75">
      <c r="A579" s="336" t="s">
        <v>415</v>
      </c>
      <c r="B579" s="337"/>
      <c r="C579" s="140" t="s">
        <v>416</v>
      </c>
      <c r="D579" s="140" t="s">
        <v>417</v>
      </c>
      <c r="E579" s="140" t="s">
        <v>418</v>
      </c>
      <c r="F579" s="140" t="s">
        <v>419</v>
      </c>
      <c r="G579" s="141" t="s">
        <v>4</v>
      </c>
    </row>
    <row r="580" spans="1:7" ht="47.25">
      <c r="A580" s="149" t="s">
        <v>862</v>
      </c>
      <c r="B580" s="150" t="s">
        <v>863</v>
      </c>
      <c r="C580" s="145" t="s">
        <v>420</v>
      </c>
      <c r="D580" s="145" t="s">
        <v>62</v>
      </c>
      <c r="E580" s="166" t="s">
        <v>853</v>
      </c>
      <c r="F580" s="145" t="s">
        <v>864</v>
      </c>
      <c r="G580" s="146">
        <v>2.73</v>
      </c>
    </row>
    <row r="581" spans="1:7" ht="31.5">
      <c r="A581" s="149" t="s">
        <v>848</v>
      </c>
      <c r="B581" s="150" t="s">
        <v>849</v>
      </c>
      <c r="C581" s="145" t="str">
        <f t="shared" ref="C581:C582" si="24">C580</f>
        <v>SINAPI</v>
      </c>
      <c r="D581" s="145" t="s">
        <v>429</v>
      </c>
      <c r="E581" s="166" t="s">
        <v>818</v>
      </c>
      <c r="F581" s="145" t="s">
        <v>855</v>
      </c>
      <c r="G581" s="146">
        <v>0.03</v>
      </c>
    </row>
    <row r="582" spans="1:7" ht="31.5">
      <c r="A582" s="149" t="s">
        <v>850</v>
      </c>
      <c r="B582" s="150" t="s">
        <v>851</v>
      </c>
      <c r="C582" s="145" t="str">
        <f t="shared" si="24"/>
        <v>SINAPI</v>
      </c>
      <c r="D582" s="145" t="s">
        <v>423</v>
      </c>
      <c r="E582" s="166" t="s">
        <v>797</v>
      </c>
      <c r="F582" s="145" t="s">
        <v>856</v>
      </c>
      <c r="G582" s="146">
        <v>0.56999999999999995</v>
      </c>
    </row>
    <row r="583" spans="1:7" ht="15.75">
      <c r="A583" s="149" t="s">
        <v>852</v>
      </c>
      <c r="B583" s="150" t="s">
        <v>715</v>
      </c>
      <c r="C583" s="145" t="str">
        <f>C581</f>
        <v>SINAPI</v>
      </c>
      <c r="D583" s="145" t="s">
        <v>423</v>
      </c>
      <c r="E583" s="166" t="s">
        <v>797</v>
      </c>
      <c r="F583" s="145" t="s">
        <v>857</v>
      </c>
      <c r="G583" s="146">
        <v>0.72</v>
      </c>
    </row>
    <row r="584" spans="1:7" ht="15.75">
      <c r="A584" s="331"/>
      <c r="B584" s="332"/>
      <c r="C584" s="332"/>
      <c r="D584" s="332"/>
      <c r="E584" s="332"/>
      <c r="F584" s="160" t="s">
        <v>426</v>
      </c>
      <c r="G584" s="161">
        <f>SUM(G580:G583)</f>
        <v>4.05</v>
      </c>
    </row>
    <row r="585" spans="1:7" ht="30.75" customHeight="1">
      <c r="A585" s="333" t="s">
        <v>867</v>
      </c>
      <c r="B585" s="334"/>
      <c r="C585" s="334"/>
      <c r="D585" s="334"/>
      <c r="E585" s="334"/>
      <c r="F585" s="334"/>
      <c r="G585" s="335"/>
    </row>
    <row r="586" spans="1:7" ht="15.75">
      <c r="A586" s="336" t="s">
        <v>415</v>
      </c>
      <c r="B586" s="337"/>
      <c r="C586" s="140" t="s">
        <v>416</v>
      </c>
      <c r="D586" s="140" t="s">
        <v>417</v>
      </c>
      <c r="E586" s="140" t="s">
        <v>418</v>
      </c>
      <c r="F586" s="140" t="s">
        <v>419</v>
      </c>
      <c r="G586" s="141" t="s">
        <v>4</v>
      </c>
    </row>
    <row r="587" spans="1:7" ht="63">
      <c r="A587" s="149" t="s">
        <v>865</v>
      </c>
      <c r="B587" s="150" t="s">
        <v>866</v>
      </c>
      <c r="C587" s="145" t="s">
        <v>420</v>
      </c>
      <c r="D587" s="145" t="s">
        <v>62</v>
      </c>
      <c r="E587" s="166" t="s">
        <v>853</v>
      </c>
      <c r="F587" s="145" t="s">
        <v>868</v>
      </c>
      <c r="G587" s="146">
        <v>2.27</v>
      </c>
    </row>
    <row r="588" spans="1:7" ht="31.5">
      <c r="A588" s="149" t="s">
        <v>848</v>
      </c>
      <c r="B588" s="150" t="s">
        <v>849</v>
      </c>
      <c r="C588" s="145" t="s">
        <v>420</v>
      </c>
      <c r="D588" s="145" t="s">
        <v>429</v>
      </c>
      <c r="E588" s="166" t="s">
        <v>818</v>
      </c>
      <c r="F588" s="145" t="s">
        <v>855</v>
      </c>
      <c r="G588" s="146">
        <v>0.03</v>
      </c>
    </row>
    <row r="589" spans="1:7" ht="31.5">
      <c r="A589" s="149" t="s">
        <v>850</v>
      </c>
      <c r="B589" s="150" t="s">
        <v>851</v>
      </c>
      <c r="C589" s="145" t="str">
        <f>C587</f>
        <v>SINAPI</v>
      </c>
      <c r="D589" s="145" t="s">
        <v>423</v>
      </c>
      <c r="E589" s="166" t="s">
        <v>861</v>
      </c>
      <c r="F589" s="145" t="s">
        <v>856</v>
      </c>
      <c r="G589" s="146">
        <v>0.42</v>
      </c>
    </row>
    <row r="590" spans="1:7" ht="15.75">
      <c r="A590" s="149" t="s">
        <v>852</v>
      </c>
      <c r="B590" s="150" t="s">
        <v>715</v>
      </c>
      <c r="C590" s="145" t="str">
        <f t="shared" ref="C590" si="25">C589</f>
        <v>SINAPI</v>
      </c>
      <c r="D590" s="145" t="s">
        <v>423</v>
      </c>
      <c r="E590" s="166" t="s">
        <v>861</v>
      </c>
      <c r="F590" s="145" t="s">
        <v>857</v>
      </c>
      <c r="G590" s="146">
        <v>0.54</v>
      </c>
    </row>
    <row r="591" spans="1:7" ht="15.75">
      <c r="A591" s="362"/>
      <c r="B591" s="363"/>
      <c r="C591" s="363"/>
      <c r="D591" s="363"/>
      <c r="E591" s="364"/>
      <c r="F591" s="160" t="s">
        <v>426</v>
      </c>
      <c r="G591" s="161">
        <f>SUM(G587:G590)</f>
        <v>3.26</v>
      </c>
    </row>
    <row r="592" spans="1:7" ht="15.75">
      <c r="A592" s="333" t="s">
        <v>697</v>
      </c>
      <c r="B592" s="334"/>
      <c r="C592" s="334"/>
      <c r="D592" s="334"/>
      <c r="E592" s="334"/>
      <c r="F592" s="334"/>
      <c r="G592" s="335"/>
    </row>
    <row r="593" spans="1:7" ht="15.75">
      <c r="A593" s="336" t="s">
        <v>415</v>
      </c>
      <c r="B593" s="337"/>
      <c r="C593" s="140" t="s">
        <v>416</v>
      </c>
      <c r="D593" s="140" t="s">
        <v>417</v>
      </c>
      <c r="E593" s="140" t="s">
        <v>418</v>
      </c>
      <c r="F593" s="140" t="s">
        <v>419</v>
      </c>
      <c r="G593" s="141" t="s">
        <v>4</v>
      </c>
    </row>
    <row r="594" spans="1:7" ht="31.5">
      <c r="A594" s="149" t="s">
        <v>869</v>
      </c>
      <c r="B594" s="150" t="s">
        <v>870</v>
      </c>
      <c r="C594" s="145" t="s">
        <v>420</v>
      </c>
      <c r="D594" s="145" t="s">
        <v>429</v>
      </c>
      <c r="E594" s="166" t="s">
        <v>421</v>
      </c>
      <c r="F594" s="145" t="s">
        <v>871</v>
      </c>
      <c r="G594" s="146">
        <v>7.8</v>
      </c>
    </row>
    <row r="595" spans="1:7" ht="15.75">
      <c r="A595" s="149" t="s">
        <v>852</v>
      </c>
      <c r="B595" s="150" t="s">
        <v>715</v>
      </c>
      <c r="C595" s="145" t="str">
        <f t="shared" ref="C595" si="26">C594</f>
        <v>SINAPI</v>
      </c>
      <c r="D595" s="145" t="s">
        <v>423</v>
      </c>
      <c r="E595" s="166" t="s">
        <v>872</v>
      </c>
      <c r="F595" s="145" t="s">
        <v>857</v>
      </c>
      <c r="G595" s="146">
        <v>2.27</v>
      </c>
    </row>
    <row r="596" spans="1:7" ht="15.75">
      <c r="A596" s="331"/>
      <c r="B596" s="332"/>
      <c r="C596" s="332"/>
      <c r="D596" s="332"/>
      <c r="E596" s="332"/>
      <c r="F596" s="160" t="s">
        <v>426</v>
      </c>
      <c r="G596" s="161">
        <f>SUM(G594:G595)</f>
        <v>10.07</v>
      </c>
    </row>
    <row r="597" spans="1:7" ht="15.75">
      <c r="A597" s="333" t="s">
        <v>698</v>
      </c>
      <c r="B597" s="334"/>
      <c r="C597" s="334"/>
      <c r="D597" s="334"/>
      <c r="E597" s="334"/>
      <c r="F597" s="334"/>
      <c r="G597" s="335"/>
    </row>
    <row r="598" spans="1:7" ht="15.75">
      <c r="A598" s="336" t="s">
        <v>415</v>
      </c>
      <c r="B598" s="337"/>
      <c r="C598" s="140" t="s">
        <v>416</v>
      </c>
      <c r="D598" s="140" t="s">
        <v>417</v>
      </c>
      <c r="E598" s="140" t="s">
        <v>418</v>
      </c>
      <c r="F598" s="140" t="s">
        <v>419</v>
      </c>
      <c r="G598" s="141" t="s">
        <v>4</v>
      </c>
    </row>
    <row r="599" spans="1:7" ht="31.5">
      <c r="A599" s="149" t="s">
        <v>873</v>
      </c>
      <c r="B599" s="150" t="s">
        <v>874</v>
      </c>
      <c r="C599" s="145" t="s">
        <v>420</v>
      </c>
      <c r="D599" s="145" t="s">
        <v>429</v>
      </c>
      <c r="E599" s="166" t="s">
        <v>421</v>
      </c>
      <c r="F599" s="145" t="s">
        <v>875</v>
      </c>
      <c r="G599" s="146">
        <v>41.98</v>
      </c>
    </row>
    <row r="600" spans="1:7" ht="15.75">
      <c r="A600" s="149" t="s">
        <v>852</v>
      </c>
      <c r="B600" s="150" t="s">
        <v>715</v>
      </c>
      <c r="C600" s="145" t="str">
        <f t="shared" ref="C600" si="27">C599</f>
        <v>SINAPI</v>
      </c>
      <c r="D600" s="145" t="s">
        <v>423</v>
      </c>
      <c r="E600" s="166" t="s">
        <v>772</v>
      </c>
      <c r="F600" s="145" t="s">
        <v>857</v>
      </c>
      <c r="G600" s="146">
        <v>2.72</v>
      </c>
    </row>
    <row r="601" spans="1:7" ht="15.75">
      <c r="A601" s="331"/>
      <c r="B601" s="332"/>
      <c r="C601" s="332"/>
      <c r="D601" s="332"/>
      <c r="E601" s="332"/>
      <c r="F601" s="160" t="s">
        <v>426</v>
      </c>
      <c r="G601" s="161">
        <f>SUM(G599:G600)</f>
        <v>44.699999999999996</v>
      </c>
    </row>
    <row r="602" spans="1:7" ht="15.75">
      <c r="A602" s="333" t="s">
        <v>699</v>
      </c>
      <c r="B602" s="334"/>
      <c r="C602" s="334"/>
      <c r="D602" s="334"/>
      <c r="E602" s="334"/>
      <c r="F602" s="334"/>
      <c r="G602" s="335"/>
    </row>
    <row r="603" spans="1:7" ht="15.75">
      <c r="A603" s="336" t="s">
        <v>415</v>
      </c>
      <c r="B603" s="337"/>
      <c r="C603" s="140" t="s">
        <v>416</v>
      </c>
      <c r="D603" s="140" t="s">
        <v>417</v>
      </c>
      <c r="E603" s="140" t="s">
        <v>418</v>
      </c>
      <c r="F603" s="140" t="s">
        <v>419</v>
      </c>
      <c r="G603" s="141" t="s">
        <v>4</v>
      </c>
    </row>
    <row r="604" spans="1:7" ht="15.75">
      <c r="A604" s="149" t="s">
        <v>720</v>
      </c>
      <c r="B604" s="150" t="s">
        <v>359</v>
      </c>
      <c r="C604" s="145" t="s">
        <v>432</v>
      </c>
      <c r="D604" s="145" t="s">
        <v>15</v>
      </c>
      <c r="E604" s="166">
        <v>1</v>
      </c>
      <c r="F604" s="145">
        <v>94.07</v>
      </c>
      <c r="G604" s="146">
        <v>94.07</v>
      </c>
    </row>
    <row r="605" spans="1:7" ht="15.75">
      <c r="A605" s="149">
        <v>88247</v>
      </c>
      <c r="B605" s="150" t="s">
        <v>714</v>
      </c>
      <c r="C605" s="145" t="str">
        <f t="shared" ref="C605:C606" si="28">C604</f>
        <v>SEDOP</v>
      </c>
      <c r="D605" s="145" t="s">
        <v>423</v>
      </c>
      <c r="E605" s="166">
        <v>0.3</v>
      </c>
      <c r="F605" s="145">
        <v>14.54</v>
      </c>
      <c r="G605" s="146">
        <v>4.3600000000000003</v>
      </c>
    </row>
    <row r="606" spans="1:7" ht="15.75">
      <c r="A606" s="149">
        <v>88264</v>
      </c>
      <c r="B606" s="150" t="s">
        <v>715</v>
      </c>
      <c r="C606" s="145" t="str">
        <f t="shared" si="28"/>
        <v>SEDOP</v>
      </c>
      <c r="D606" s="145" t="s">
        <v>423</v>
      </c>
      <c r="E606" s="166">
        <v>0.3</v>
      </c>
      <c r="F606" s="145">
        <v>18.18</v>
      </c>
      <c r="G606" s="146">
        <v>5.45</v>
      </c>
    </row>
    <row r="607" spans="1:7" ht="15.75">
      <c r="A607" s="331"/>
      <c r="B607" s="332"/>
      <c r="C607" s="332"/>
      <c r="D607" s="332"/>
      <c r="E607" s="332"/>
      <c r="F607" s="160" t="s">
        <v>426</v>
      </c>
      <c r="G607" s="161">
        <f>SUM(G604:G606)</f>
        <v>103.88</v>
      </c>
    </row>
    <row r="608" spans="1:7" ht="15.75">
      <c r="A608" s="333" t="s">
        <v>700</v>
      </c>
      <c r="B608" s="334"/>
      <c r="C608" s="334"/>
      <c r="D608" s="334"/>
      <c r="E608" s="334"/>
      <c r="F608" s="334"/>
      <c r="G608" s="335"/>
    </row>
    <row r="609" spans="1:7" ht="15.75">
      <c r="A609" s="336" t="s">
        <v>415</v>
      </c>
      <c r="B609" s="337"/>
      <c r="C609" s="140" t="s">
        <v>416</v>
      </c>
      <c r="D609" s="140" t="s">
        <v>417</v>
      </c>
      <c r="E609" s="140" t="s">
        <v>418</v>
      </c>
      <c r="F609" s="140" t="s">
        <v>419</v>
      </c>
      <c r="G609" s="141" t="s">
        <v>4</v>
      </c>
    </row>
    <row r="610" spans="1:7" ht="15.75">
      <c r="A610" s="149" t="s">
        <v>721</v>
      </c>
      <c r="B610" s="150" t="s">
        <v>400</v>
      </c>
      <c r="C610" s="145" t="s">
        <v>432</v>
      </c>
      <c r="D610" s="145" t="s">
        <v>15</v>
      </c>
      <c r="E610" s="166">
        <v>1</v>
      </c>
      <c r="F610" s="165">
        <v>6.9</v>
      </c>
      <c r="G610" s="169">
        <v>6.9</v>
      </c>
    </row>
    <row r="611" spans="1:7" ht="15.75">
      <c r="A611" s="149">
        <v>88247</v>
      </c>
      <c r="B611" s="150" t="s">
        <v>714</v>
      </c>
      <c r="C611" s="145" t="str">
        <f t="shared" ref="C611:C612" si="29">C610</f>
        <v>SEDOP</v>
      </c>
      <c r="D611" s="145" t="s">
        <v>423</v>
      </c>
      <c r="E611" s="166">
        <v>0.28999999999999998</v>
      </c>
      <c r="F611" s="165">
        <v>14.54</v>
      </c>
      <c r="G611" s="169">
        <v>4.22</v>
      </c>
    </row>
    <row r="612" spans="1:7" ht="15.75">
      <c r="A612" s="149">
        <v>88264</v>
      </c>
      <c r="B612" s="150" t="s">
        <v>715</v>
      </c>
      <c r="C612" s="145" t="str">
        <f t="shared" si="29"/>
        <v>SEDOP</v>
      </c>
      <c r="D612" s="145" t="s">
        <v>423</v>
      </c>
      <c r="E612" s="166">
        <v>0.28999999999999998</v>
      </c>
      <c r="F612" s="165">
        <v>18.18</v>
      </c>
      <c r="G612" s="169">
        <v>5.27</v>
      </c>
    </row>
    <row r="613" spans="1:7" ht="15.75">
      <c r="A613" s="331"/>
      <c r="B613" s="332"/>
      <c r="C613" s="332"/>
      <c r="D613" s="332"/>
      <c r="E613" s="332"/>
      <c r="F613" s="160" t="s">
        <v>426</v>
      </c>
      <c r="G613" s="161">
        <f>SUM(G610:G612)</f>
        <v>16.39</v>
      </c>
    </row>
    <row r="614" spans="1:7" ht="15.75">
      <c r="A614" s="333" t="s">
        <v>701</v>
      </c>
      <c r="B614" s="334"/>
      <c r="C614" s="334"/>
      <c r="D614" s="334"/>
      <c r="E614" s="334"/>
      <c r="F614" s="334"/>
      <c r="G614" s="335"/>
    </row>
    <row r="615" spans="1:7" ht="15.75">
      <c r="A615" s="336" t="s">
        <v>415</v>
      </c>
      <c r="B615" s="337"/>
      <c r="C615" s="140" t="s">
        <v>416</v>
      </c>
      <c r="D615" s="140" t="s">
        <v>417</v>
      </c>
      <c r="E615" s="140" t="s">
        <v>418</v>
      </c>
      <c r="F615" s="140" t="s">
        <v>419</v>
      </c>
      <c r="G615" s="141" t="s">
        <v>4</v>
      </c>
    </row>
    <row r="616" spans="1:7" ht="15.75">
      <c r="A616" s="149" t="s">
        <v>722</v>
      </c>
      <c r="B616" s="150" t="s">
        <v>401</v>
      </c>
      <c r="C616" s="145" t="s">
        <v>432</v>
      </c>
      <c r="D616" s="145" t="s">
        <v>15</v>
      </c>
      <c r="E616" s="166">
        <v>1</v>
      </c>
      <c r="F616" s="165">
        <v>8.6</v>
      </c>
      <c r="G616" s="169">
        <v>8.6</v>
      </c>
    </row>
    <row r="617" spans="1:7" ht="15.75">
      <c r="A617" s="149">
        <v>88247</v>
      </c>
      <c r="B617" s="150" t="s">
        <v>714</v>
      </c>
      <c r="C617" s="145" t="str">
        <f t="shared" ref="C617:C618" si="30">C616</f>
        <v>SEDOP</v>
      </c>
      <c r="D617" s="145" t="s">
        <v>423</v>
      </c>
      <c r="E617" s="166">
        <v>0.37</v>
      </c>
      <c r="F617" s="165">
        <v>14.54</v>
      </c>
      <c r="G617" s="169">
        <v>5.38</v>
      </c>
    </row>
    <row r="618" spans="1:7" ht="15.75">
      <c r="A618" s="149">
        <v>88264</v>
      </c>
      <c r="B618" s="150" t="s">
        <v>715</v>
      </c>
      <c r="C618" s="145" t="str">
        <f t="shared" si="30"/>
        <v>SEDOP</v>
      </c>
      <c r="D618" s="145" t="s">
        <v>423</v>
      </c>
      <c r="E618" s="166">
        <v>0.37</v>
      </c>
      <c r="F618" s="165">
        <v>18.18</v>
      </c>
      <c r="G618" s="169">
        <v>6.73</v>
      </c>
    </row>
    <row r="619" spans="1:7" ht="15.75">
      <c r="A619" s="331"/>
      <c r="B619" s="332"/>
      <c r="C619" s="332"/>
      <c r="D619" s="332"/>
      <c r="E619" s="332"/>
      <c r="F619" s="160" t="s">
        <v>426</v>
      </c>
      <c r="G619" s="161">
        <f>SUM(G616:G618)</f>
        <v>20.71</v>
      </c>
    </row>
    <row r="620" spans="1:7" ht="15.75">
      <c r="A620" s="333" t="s">
        <v>702</v>
      </c>
      <c r="B620" s="334"/>
      <c r="C620" s="334"/>
      <c r="D620" s="334"/>
      <c r="E620" s="334"/>
      <c r="F620" s="334"/>
      <c r="G620" s="335"/>
    </row>
    <row r="621" spans="1:7" ht="15.75">
      <c r="A621" s="336" t="s">
        <v>415</v>
      </c>
      <c r="B621" s="337"/>
      <c r="C621" s="140" t="s">
        <v>416</v>
      </c>
      <c r="D621" s="140" t="s">
        <v>417</v>
      </c>
      <c r="E621" s="140" t="s">
        <v>418</v>
      </c>
      <c r="F621" s="140" t="s">
        <v>419</v>
      </c>
      <c r="G621" s="141" t="s">
        <v>4</v>
      </c>
    </row>
    <row r="622" spans="1:7" ht="15.75">
      <c r="A622" s="149" t="s">
        <v>723</v>
      </c>
      <c r="B622" s="150" t="s">
        <v>361</v>
      </c>
      <c r="C622" s="145" t="s">
        <v>432</v>
      </c>
      <c r="D622" s="145" t="s">
        <v>15</v>
      </c>
      <c r="E622" s="166">
        <v>1</v>
      </c>
      <c r="F622" s="145">
        <v>14.65</v>
      </c>
      <c r="G622" s="146">
        <v>14.65</v>
      </c>
    </row>
    <row r="623" spans="1:7" ht="15.75">
      <c r="A623" s="149">
        <v>88247</v>
      </c>
      <c r="B623" s="150" t="s">
        <v>714</v>
      </c>
      <c r="C623" s="145" t="str">
        <f t="shared" ref="C623:C624" si="31">C622</f>
        <v>SEDOP</v>
      </c>
      <c r="D623" s="145" t="s">
        <v>423</v>
      </c>
      <c r="E623" s="166">
        <v>0.45</v>
      </c>
      <c r="F623" s="165">
        <v>14.54</v>
      </c>
      <c r="G623" s="146">
        <v>6.54</v>
      </c>
    </row>
    <row r="624" spans="1:7" ht="15.75">
      <c r="A624" s="149">
        <v>88264</v>
      </c>
      <c r="B624" s="150" t="s">
        <v>715</v>
      </c>
      <c r="C624" s="145" t="str">
        <f t="shared" si="31"/>
        <v>SEDOP</v>
      </c>
      <c r="D624" s="145" t="s">
        <v>423</v>
      </c>
      <c r="E624" s="166">
        <v>0.45</v>
      </c>
      <c r="F624" s="165">
        <v>18.18</v>
      </c>
      <c r="G624" s="146">
        <v>8.18</v>
      </c>
    </row>
    <row r="625" spans="1:7" ht="15.75">
      <c r="A625" s="331"/>
      <c r="B625" s="332"/>
      <c r="C625" s="332"/>
      <c r="D625" s="332"/>
      <c r="E625" s="332"/>
      <c r="F625" s="160" t="s">
        <v>426</v>
      </c>
      <c r="G625" s="161">
        <f>SUM(G622:G624)</f>
        <v>29.37</v>
      </c>
    </row>
    <row r="626" spans="1:7" ht="15.75">
      <c r="A626" s="333" t="s">
        <v>703</v>
      </c>
      <c r="B626" s="334"/>
      <c r="C626" s="334"/>
      <c r="D626" s="334"/>
      <c r="E626" s="334"/>
      <c r="F626" s="334"/>
      <c r="G626" s="335"/>
    </row>
    <row r="627" spans="1:7" ht="15.75">
      <c r="A627" s="336" t="s">
        <v>415</v>
      </c>
      <c r="B627" s="337"/>
      <c r="C627" s="140" t="s">
        <v>416</v>
      </c>
      <c r="D627" s="140" t="s">
        <v>417</v>
      </c>
      <c r="E627" s="140" t="s">
        <v>418</v>
      </c>
      <c r="F627" s="140" t="s">
        <v>419</v>
      </c>
      <c r="G627" s="141" t="s">
        <v>4</v>
      </c>
    </row>
    <row r="628" spans="1:7" ht="15.75">
      <c r="A628" s="149" t="s">
        <v>724</v>
      </c>
      <c r="B628" s="150" t="s">
        <v>725</v>
      </c>
      <c r="C628" s="145" t="s">
        <v>432</v>
      </c>
      <c r="D628" s="145" t="s">
        <v>15</v>
      </c>
      <c r="E628" s="167">
        <v>1</v>
      </c>
      <c r="F628" s="145">
        <v>45.05</v>
      </c>
      <c r="G628" s="146">
        <v>45.05</v>
      </c>
    </row>
    <row r="629" spans="1:7" ht="15.75">
      <c r="A629" s="149">
        <v>88247</v>
      </c>
      <c r="B629" s="150" t="s">
        <v>714</v>
      </c>
      <c r="C629" s="145" t="str">
        <f t="shared" ref="C629:C630" si="32">C628</f>
        <v>SEDOP</v>
      </c>
      <c r="D629" s="145" t="s">
        <v>423</v>
      </c>
      <c r="E629" s="167">
        <v>0.25</v>
      </c>
      <c r="F629" s="145">
        <v>14.54</v>
      </c>
      <c r="G629" s="146">
        <v>3.64</v>
      </c>
    </row>
    <row r="630" spans="1:7" ht="15.75">
      <c r="A630" s="149">
        <v>88264</v>
      </c>
      <c r="B630" s="150" t="s">
        <v>715</v>
      </c>
      <c r="C630" s="145" t="str">
        <f t="shared" si="32"/>
        <v>SEDOP</v>
      </c>
      <c r="D630" s="145" t="s">
        <v>423</v>
      </c>
      <c r="E630" s="167">
        <v>0.5</v>
      </c>
      <c r="F630" s="145">
        <v>18.18</v>
      </c>
      <c r="G630" s="146">
        <v>9.09</v>
      </c>
    </row>
    <row r="631" spans="1:7" ht="15.75">
      <c r="A631" s="331"/>
      <c r="B631" s="332"/>
      <c r="C631" s="332"/>
      <c r="D631" s="332"/>
      <c r="E631" s="332"/>
      <c r="F631" s="160" t="s">
        <v>426</v>
      </c>
      <c r="G631" s="161">
        <f>SUM(G628:G630)</f>
        <v>57.78</v>
      </c>
    </row>
    <row r="632" spans="1:7" ht="15.75">
      <c r="A632" s="333" t="s">
        <v>704</v>
      </c>
      <c r="B632" s="334"/>
      <c r="C632" s="334"/>
      <c r="D632" s="334"/>
      <c r="E632" s="334"/>
      <c r="F632" s="334"/>
      <c r="G632" s="335"/>
    </row>
    <row r="633" spans="1:7" ht="15.75">
      <c r="A633" s="336" t="s">
        <v>415</v>
      </c>
      <c r="B633" s="337"/>
      <c r="C633" s="140" t="s">
        <v>416</v>
      </c>
      <c r="D633" s="140" t="s">
        <v>417</v>
      </c>
      <c r="E633" s="140" t="s">
        <v>418</v>
      </c>
      <c r="F633" s="140" t="s">
        <v>419</v>
      </c>
      <c r="G633" s="141" t="s">
        <v>4</v>
      </c>
    </row>
    <row r="634" spans="1:7" ht="15.75">
      <c r="A634" s="149" t="s">
        <v>727</v>
      </c>
      <c r="B634" s="150" t="s">
        <v>726</v>
      </c>
      <c r="C634" s="145" t="s">
        <v>432</v>
      </c>
      <c r="D634" s="145" t="s">
        <v>15</v>
      </c>
      <c r="E634" s="167">
        <v>1</v>
      </c>
      <c r="F634" s="165">
        <v>11.9</v>
      </c>
      <c r="G634" s="169">
        <v>11.9</v>
      </c>
    </row>
    <row r="635" spans="1:7" ht="15.75">
      <c r="A635" s="149">
        <v>88247</v>
      </c>
      <c r="B635" s="150" t="s">
        <v>714</v>
      </c>
      <c r="C635" s="145" t="str">
        <f t="shared" ref="C635:C636" si="33">C634</f>
        <v>SEDOP</v>
      </c>
      <c r="D635" s="145" t="s">
        <v>423</v>
      </c>
      <c r="E635" s="167">
        <v>0.37</v>
      </c>
      <c r="F635" s="165">
        <v>14.54</v>
      </c>
      <c r="G635" s="169">
        <v>5.38</v>
      </c>
    </row>
    <row r="636" spans="1:7" ht="15.75">
      <c r="A636" s="149">
        <v>88264</v>
      </c>
      <c r="B636" s="150" t="s">
        <v>715</v>
      </c>
      <c r="C636" s="145" t="str">
        <f t="shared" si="33"/>
        <v>SEDOP</v>
      </c>
      <c r="D636" s="145" t="s">
        <v>423</v>
      </c>
      <c r="E636" s="167">
        <v>0.37</v>
      </c>
      <c r="F636" s="165">
        <v>18.18</v>
      </c>
      <c r="G636" s="169">
        <v>6.73</v>
      </c>
    </row>
    <row r="637" spans="1:7" ht="15.75">
      <c r="A637" s="331"/>
      <c r="B637" s="332"/>
      <c r="C637" s="332"/>
      <c r="D637" s="332"/>
      <c r="E637" s="332"/>
      <c r="F637" s="160" t="s">
        <v>426</v>
      </c>
      <c r="G637" s="161">
        <f>SUM(G634:G636)</f>
        <v>24.01</v>
      </c>
    </row>
    <row r="638" spans="1:7" ht="15.75">
      <c r="A638" s="333" t="s">
        <v>705</v>
      </c>
      <c r="B638" s="334"/>
      <c r="C638" s="334"/>
      <c r="D638" s="334"/>
      <c r="E638" s="334"/>
      <c r="F638" s="334"/>
      <c r="G638" s="335"/>
    </row>
    <row r="639" spans="1:7" ht="15.75">
      <c r="A639" s="336" t="s">
        <v>415</v>
      </c>
      <c r="B639" s="337"/>
      <c r="C639" s="140" t="s">
        <v>416</v>
      </c>
      <c r="D639" s="140" t="s">
        <v>417</v>
      </c>
      <c r="E639" s="140" t="s">
        <v>418</v>
      </c>
      <c r="F639" s="140" t="s">
        <v>419</v>
      </c>
      <c r="G639" s="141" t="s">
        <v>4</v>
      </c>
    </row>
    <row r="640" spans="1:7" ht="15.75">
      <c r="A640" s="149" t="s">
        <v>728</v>
      </c>
      <c r="B640" s="150" t="s">
        <v>375</v>
      </c>
      <c r="C640" s="145" t="str">
        <f t="shared" ref="C640:C642" si="34">C639</f>
        <v xml:space="preserve">FONTE </v>
      </c>
      <c r="D640" s="145" t="s">
        <v>15</v>
      </c>
      <c r="E640" s="166">
        <v>1</v>
      </c>
      <c r="F640" s="165">
        <v>5.9</v>
      </c>
      <c r="G640" s="169">
        <v>5.9</v>
      </c>
    </row>
    <row r="641" spans="1:7" ht="15.75">
      <c r="A641" s="149">
        <v>88247</v>
      </c>
      <c r="B641" s="150" t="s">
        <v>714</v>
      </c>
      <c r="C641" s="145" t="str">
        <f t="shared" si="34"/>
        <v xml:space="preserve">FONTE </v>
      </c>
      <c r="D641" s="145" t="s">
        <v>423</v>
      </c>
      <c r="E641" s="166">
        <v>0.21</v>
      </c>
      <c r="F641" s="165">
        <v>14.54</v>
      </c>
      <c r="G641" s="169">
        <v>3.05</v>
      </c>
    </row>
    <row r="642" spans="1:7" ht="15.75">
      <c r="A642" s="149">
        <v>88264</v>
      </c>
      <c r="B642" s="150" t="s">
        <v>715</v>
      </c>
      <c r="C642" s="145" t="str">
        <f t="shared" si="34"/>
        <v xml:space="preserve">FONTE </v>
      </c>
      <c r="D642" s="145" t="s">
        <v>423</v>
      </c>
      <c r="E642" s="166">
        <v>0.21</v>
      </c>
      <c r="F642" s="165">
        <v>18.18</v>
      </c>
      <c r="G642" s="169">
        <v>3.82</v>
      </c>
    </row>
    <row r="643" spans="1:7" ht="15.75">
      <c r="A643" s="331"/>
      <c r="B643" s="332"/>
      <c r="C643" s="332"/>
      <c r="D643" s="332"/>
      <c r="E643" s="332"/>
      <c r="F643" s="160" t="s">
        <v>426</v>
      </c>
      <c r="G643" s="161">
        <f>SUM(G640:G642)</f>
        <v>12.77</v>
      </c>
    </row>
    <row r="644" spans="1:7" ht="15.75" customHeight="1">
      <c r="A644" s="333" t="s">
        <v>706</v>
      </c>
      <c r="B644" s="334"/>
      <c r="C644" s="334"/>
      <c r="D644" s="334"/>
      <c r="E644" s="334"/>
      <c r="F644" s="334"/>
      <c r="G644" s="335"/>
    </row>
    <row r="645" spans="1:7" ht="15.75">
      <c r="A645" s="336" t="s">
        <v>415</v>
      </c>
      <c r="B645" s="337"/>
      <c r="C645" s="140" t="s">
        <v>416</v>
      </c>
      <c r="D645" s="140" t="s">
        <v>417</v>
      </c>
      <c r="E645" s="140" t="s">
        <v>418</v>
      </c>
      <c r="F645" s="140" t="s">
        <v>419</v>
      </c>
      <c r="G645" s="141" t="s">
        <v>4</v>
      </c>
    </row>
    <row r="646" spans="1:7" ht="15.75">
      <c r="A646" s="149" t="s">
        <v>730</v>
      </c>
      <c r="B646" s="150" t="s">
        <v>729</v>
      </c>
      <c r="C646" s="145" t="str">
        <f t="shared" ref="C646:C648" si="35">C645</f>
        <v xml:space="preserve">FONTE </v>
      </c>
      <c r="D646" s="145" t="s">
        <v>15</v>
      </c>
      <c r="E646" s="166">
        <v>1</v>
      </c>
      <c r="F646" s="165">
        <v>13</v>
      </c>
      <c r="G646" s="169">
        <v>13</v>
      </c>
    </row>
    <row r="647" spans="1:7" ht="15.75">
      <c r="A647" s="149">
        <v>88247</v>
      </c>
      <c r="B647" s="150" t="s">
        <v>714</v>
      </c>
      <c r="C647" s="145" t="str">
        <f t="shared" si="35"/>
        <v xml:space="preserve">FONTE </v>
      </c>
      <c r="D647" s="145" t="s">
        <v>423</v>
      </c>
      <c r="E647" s="166">
        <v>0.53</v>
      </c>
      <c r="F647" s="165">
        <v>14.54</v>
      </c>
      <c r="G647" s="169">
        <v>7.71</v>
      </c>
    </row>
    <row r="648" spans="1:7" ht="15.75">
      <c r="A648" s="149">
        <v>88264</v>
      </c>
      <c r="B648" s="150" t="s">
        <v>715</v>
      </c>
      <c r="C648" s="145" t="str">
        <f t="shared" si="35"/>
        <v xml:space="preserve">FONTE </v>
      </c>
      <c r="D648" s="145" t="s">
        <v>423</v>
      </c>
      <c r="E648" s="166">
        <v>0.53</v>
      </c>
      <c r="F648" s="165">
        <v>18.18</v>
      </c>
      <c r="G648" s="169">
        <v>9.64</v>
      </c>
    </row>
    <row r="649" spans="1:7" ht="15.75">
      <c r="A649" s="331"/>
      <c r="B649" s="332"/>
      <c r="C649" s="332"/>
      <c r="D649" s="332"/>
      <c r="E649" s="332"/>
      <c r="F649" s="160" t="s">
        <v>426</v>
      </c>
      <c r="G649" s="161">
        <f>SUM(G646:G648)</f>
        <v>30.35</v>
      </c>
    </row>
    <row r="650" spans="1:7" ht="15.75" customHeight="1">
      <c r="A650" s="333" t="s">
        <v>707</v>
      </c>
      <c r="B650" s="334"/>
      <c r="C650" s="334"/>
      <c r="D650" s="334"/>
      <c r="E650" s="334"/>
      <c r="F650" s="334"/>
      <c r="G650" s="335"/>
    </row>
    <row r="651" spans="1:7" ht="15.75">
      <c r="A651" s="336" t="s">
        <v>415</v>
      </c>
      <c r="B651" s="337"/>
      <c r="C651" s="140" t="s">
        <v>416</v>
      </c>
      <c r="D651" s="140" t="s">
        <v>417</v>
      </c>
      <c r="E651" s="140" t="s">
        <v>418</v>
      </c>
      <c r="F651" s="140" t="s">
        <v>419</v>
      </c>
      <c r="G651" s="141" t="s">
        <v>4</v>
      </c>
    </row>
    <row r="652" spans="1:7" ht="15.75">
      <c r="A652" s="149" t="s">
        <v>731</v>
      </c>
      <c r="B652" s="150" t="s">
        <v>732</v>
      </c>
      <c r="C652" s="145" t="str">
        <f t="shared" ref="C652:C654" si="36">C651</f>
        <v xml:space="preserve">FONTE </v>
      </c>
      <c r="D652" s="145" t="s">
        <v>15</v>
      </c>
      <c r="E652" s="166">
        <v>1</v>
      </c>
      <c r="F652" s="145">
        <v>36</v>
      </c>
      <c r="G652" s="169">
        <v>36</v>
      </c>
    </row>
    <row r="653" spans="1:7" ht="15.75">
      <c r="A653" s="149">
        <v>88247</v>
      </c>
      <c r="B653" s="150" t="s">
        <v>714</v>
      </c>
      <c r="C653" s="145" t="str">
        <f t="shared" si="36"/>
        <v xml:space="preserve">FONTE </v>
      </c>
      <c r="D653" s="145" t="s">
        <v>423</v>
      </c>
      <c r="E653" s="166">
        <v>0.8</v>
      </c>
      <c r="F653" s="145">
        <v>14.54</v>
      </c>
      <c r="G653" s="169">
        <v>11.63</v>
      </c>
    </row>
    <row r="654" spans="1:7" ht="15.75">
      <c r="A654" s="149">
        <v>88264</v>
      </c>
      <c r="B654" s="150" t="s">
        <v>715</v>
      </c>
      <c r="C654" s="145" t="str">
        <f t="shared" si="36"/>
        <v xml:space="preserve">FONTE </v>
      </c>
      <c r="D654" s="145" t="s">
        <v>423</v>
      </c>
      <c r="E654" s="166">
        <v>0.8</v>
      </c>
      <c r="F654" s="145">
        <v>18.18</v>
      </c>
      <c r="G654" s="169">
        <v>14.54</v>
      </c>
    </row>
    <row r="655" spans="1:7" ht="15.75">
      <c r="A655" s="331"/>
      <c r="B655" s="332"/>
      <c r="C655" s="332"/>
      <c r="D655" s="332"/>
      <c r="E655" s="332"/>
      <c r="F655" s="160" t="s">
        <v>426</v>
      </c>
      <c r="G655" s="161">
        <f>SUM(G652:G654)</f>
        <v>62.17</v>
      </c>
    </row>
    <row r="656" spans="1:7" ht="15.75" customHeight="1">
      <c r="A656" s="333" t="s">
        <v>708</v>
      </c>
      <c r="B656" s="334"/>
      <c r="C656" s="334"/>
      <c r="D656" s="334"/>
      <c r="E656" s="334"/>
      <c r="F656" s="334"/>
      <c r="G656" s="335"/>
    </row>
    <row r="657" spans="1:7" ht="15.75">
      <c r="A657" s="336" t="s">
        <v>415</v>
      </c>
      <c r="B657" s="337"/>
      <c r="C657" s="140" t="s">
        <v>416</v>
      </c>
      <c r="D657" s="140" t="s">
        <v>417</v>
      </c>
      <c r="E657" s="140" t="s">
        <v>418</v>
      </c>
      <c r="F657" s="140" t="s">
        <v>419</v>
      </c>
      <c r="G657" s="141" t="s">
        <v>4</v>
      </c>
    </row>
    <row r="658" spans="1:7" ht="15.75">
      <c r="A658" s="149" t="s">
        <v>734</v>
      </c>
      <c r="B658" s="150" t="s">
        <v>733</v>
      </c>
      <c r="C658" s="145" t="str">
        <f t="shared" ref="C658:C660" si="37">C657</f>
        <v xml:space="preserve">FONTE </v>
      </c>
      <c r="D658" s="145" t="s">
        <v>15</v>
      </c>
      <c r="E658" s="166">
        <v>1</v>
      </c>
      <c r="F658" s="145">
        <v>40.909999999999997</v>
      </c>
      <c r="G658" s="146">
        <v>40.909999999999997</v>
      </c>
    </row>
    <row r="659" spans="1:7" ht="15.75">
      <c r="A659" s="149">
        <v>88247</v>
      </c>
      <c r="B659" s="150" t="s">
        <v>714</v>
      </c>
      <c r="C659" s="145" t="str">
        <f t="shared" si="37"/>
        <v xml:space="preserve">FONTE </v>
      </c>
      <c r="D659" s="145" t="s">
        <v>423</v>
      </c>
      <c r="E659" s="166">
        <v>0.8</v>
      </c>
      <c r="F659" s="145">
        <v>14.54</v>
      </c>
      <c r="G659" s="146">
        <v>11.63</v>
      </c>
    </row>
    <row r="660" spans="1:7" ht="15.75">
      <c r="A660" s="149">
        <v>88264</v>
      </c>
      <c r="B660" s="150" t="s">
        <v>715</v>
      </c>
      <c r="C660" s="145" t="str">
        <f t="shared" si="37"/>
        <v xml:space="preserve">FONTE </v>
      </c>
      <c r="D660" s="145" t="s">
        <v>423</v>
      </c>
      <c r="E660" s="166">
        <v>0.8</v>
      </c>
      <c r="F660" s="145">
        <v>18.18</v>
      </c>
      <c r="G660" s="146">
        <v>14.54</v>
      </c>
    </row>
    <row r="661" spans="1:7" ht="15.75">
      <c r="A661" s="331"/>
      <c r="B661" s="332"/>
      <c r="C661" s="332"/>
      <c r="D661" s="332"/>
      <c r="E661" s="332"/>
      <c r="F661" s="160" t="s">
        <v>426</v>
      </c>
      <c r="G661" s="161">
        <f>SUM(G658:G660)</f>
        <v>67.08</v>
      </c>
    </row>
    <row r="662" spans="1:7" ht="15.75" customHeight="1">
      <c r="A662" s="333" t="s">
        <v>709</v>
      </c>
      <c r="B662" s="334"/>
      <c r="C662" s="334"/>
      <c r="D662" s="334"/>
      <c r="E662" s="334"/>
      <c r="F662" s="334"/>
      <c r="G662" s="335"/>
    </row>
    <row r="663" spans="1:7" ht="15.75">
      <c r="A663" s="336" t="s">
        <v>415</v>
      </c>
      <c r="B663" s="337"/>
      <c r="C663" s="140" t="s">
        <v>416</v>
      </c>
      <c r="D663" s="140" t="s">
        <v>417</v>
      </c>
      <c r="E663" s="140" t="s">
        <v>418</v>
      </c>
      <c r="F663" s="140" t="s">
        <v>419</v>
      </c>
      <c r="G663" s="141" t="s">
        <v>4</v>
      </c>
    </row>
    <row r="664" spans="1:7" ht="15.75">
      <c r="A664" s="149" t="s">
        <v>736</v>
      </c>
      <c r="B664" s="150" t="s">
        <v>735</v>
      </c>
      <c r="C664" s="145" t="s">
        <v>432</v>
      </c>
      <c r="D664" s="145" t="s">
        <v>15</v>
      </c>
      <c r="E664" s="166">
        <v>1</v>
      </c>
      <c r="F664" s="145">
        <v>26.32</v>
      </c>
      <c r="G664" s="146">
        <v>26.32</v>
      </c>
    </row>
    <row r="665" spans="1:7" ht="15.75">
      <c r="A665" s="149">
        <v>88247</v>
      </c>
      <c r="B665" s="150" t="s">
        <v>714</v>
      </c>
      <c r="C665" s="145" t="s">
        <v>432</v>
      </c>
      <c r="D665" s="145" t="s">
        <v>423</v>
      </c>
      <c r="E665" s="166">
        <v>0.75</v>
      </c>
      <c r="F665" s="145">
        <v>14.54</v>
      </c>
      <c r="G665" s="146">
        <v>10.91</v>
      </c>
    </row>
    <row r="666" spans="1:7" ht="15.75">
      <c r="A666" s="149">
        <v>88264</v>
      </c>
      <c r="B666" s="150" t="s">
        <v>715</v>
      </c>
      <c r="C666" s="145" t="str">
        <f t="shared" ref="C666" si="38">C665</f>
        <v>SEDOP</v>
      </c>
      <c r="D666" s="145" t="s">
        <v>423</v>
      </c>
      <c r="E666" s="166">
        <v>1.5</v>
      </c>
      <c r="F666" s="145">
        <v>18.18</v>
      </c>
      <c r="G666" s="146">
        <v>27.27</v>
      </c>
    </row>
    <row r="667" spans="1:7" ht="15.75">
      <c r="A667" s="331"/>
      <c r="B667" s="332"/>
      <c r="C667" s="332"/>
      <c r="D667" s="332"/>
      <c r="E667" s="332"/>
      <c r="F667" s="160" t="s">
        <v>426</v>
      </c>
      <c r="G667" s="161">
        <f>SUM(G664:G666)</f>
        <v>64.5</v>
      </c>
    </row>
    <row r="668" spans="1:7" ht="15.75" customHeight="1">
      <c r="A668" s="333" t="s">
        <v>710</v>
      </c>
      <c r="B668" s="334"/>
      <c r="C668" s="334"/>
      <c r="D668" s="334"/>
      <c r="E668" s="334"/>
      <c r="F668" s="334"/>
      <c r="G668" s="335"/>
    </row>
    <row r="669" spans="1:7" ht="15.75">
      <c r="A669" s="336" t="s">
        <v>415</v>
      </c>
      <c r="B669" s="337"/>
      <c r="C669" s="140" t="s">
        <v>416</v>
      </c>
      <c r="D669" s="140" t="s">
        <v>417</v>
      </c>
      <c r="E669" s="140" t="s">
        <v>418</v>
      </c>
      <c r="F669" s="140" t="s">
        <v>419</v>
      </c>
      <c r="G669" s="141" t="s">
        <v>4</v>
      </c>
    </row>
    <row r="670" spans="1:7" ht="15.75">
      <c r="A670" s="149" t="s">
        <v>738</v>
      </c>
      <c r="B670" s="150" t="s">
        <v>737</v>
      </c>
      <c r="C670" s="145" t="s">
        <v>432</v>
      </c>
      <c r="D670" s="145" t="s">
        <v>15</v>
      </c>
      <c r="E670" s="166">
        <v>1</v>
      </c>
      <c r="F670" s="145">
        <v>12.61</v>
      </c>
      <c r="G670" s="146">
        <v>12.61</v>
      </c>
    </row>
    <row r="671" spans="1:7" ht="15.75">
      <c r="A671" s="149">
        <v>88247</v>
      </c>
      <c r="B671" s="150" t="s">
        <v>714</v>
      </c>
      <c r="C671" s="145" t="str">
        <f t="shared" ref="C671:C672" si="39">C670</f>
        <v>SEDOP</v>
      </c>
      <c r="D671" s="145" t="s">
        <v>423</v>
      </c>
      <c r="E671" s="166">
        <v>0.1</v>
      </c>
      <c r="F671" s="145">
        <v>14.54</v>
      </c>
      <c r="G671" s="146">
        <v>1.45</v>
      </c>
    </row>
    <row r="672" spans="1:7" ht="15.75">
      <c r="A672" s="149">
        <v>88264</v>
      </c>
      <c r="B672" s="150" t="s">
        <v>715</v>
      </c>
      <c r="C672" s="145" t="str">
        <f t="shared" si="39"/>
        <v>SEDOP</v>
      </c>
      <c r="D672" s="145" t="s">
        <v>423</v>
      </c>
      <c r="E672" s="166">
        <v>0.2</v>
      </c>
      <c r="F672" s="145">
        <v>18.18</v>
      </c>
      <c r="G672" s="146">
        <v>3.64</v>
      </c>
    </row>
    <row r="673" spans="1:7" ht="15.75">
      <c r="A673" s="331"/>
      <c r="B673" s="332"/>
      <c r="C673" s="332"/>
      <c r="D673" s="332"/>
      <c r="E673" s="332"/>
      <c r="F673" s="160" t="s">
        <v>426</v>
      </c>
      <c r="G673" s="161">
        <f>SUM(G670:G672)</f>
        <v>17.7</v>
      </c>
    </row>
    <row r="674" spans="1:7" ht="15.75" customHeight="1">
      <c r="A674" s="333" t="s">
        <v>740</v>
      </c>
      <c r="B674" s="334"/>
      <c r="C674" s="334"/>
      <c r="D674" s="334"/>
      <c r="E674" s="334"/>
      <c r="F674" s="334"/>
      <c r="G674" s="335"/>
    </row>
    <row r="675" spans="1:7" ht="15.75">
      <c r="A675" s="336" t="s">
        <v>415</v>
      </c>
      <c r="B675" s="337"/>
      <c r="C675" s="140" t="s">
        <v>416</v>
      </c>
      <c r="D675" s="140" t="s">
        <v>417</v>
      </c>
      <c r="E675" s="140" t="s">
        <v>418</v>
      </c>
      <c r="F675" s="140" t="s">
        <v>419</v>
      </c>
      <c r="G675" s="141" t="s">
        <v>4</v>
      </c>
    </row>
    <row r="676" spans="1:7" ht="15.75">
      <c r="A676" s="149" t="s">
        <v>741</v>
      </c>
      <c r="B676" s="150" t="s">
        <v>386</v>
      </c>
      <c r="C676" s="145" t="s">
        <v>432</v>
      </c>
      <c r="D676" s="145" t="s">
        <v>15</v>
      </c>
      <c r="E676" s="166">
        <v>1</v>
      </c>
      <c r="F676" s="165">
        <v>5</v>
      </c>
      <c r="G676" s="169">
        <v>5</v>
      </c>
    </row>
    <row r="677" spans="1:7" ht="15.75">
      <c r="A677" s="149">
        <v>88247</v>
      </c>
      <c r="B677" s="150" t="s">
        <v>714</v>
      </c>
      <c r="C677" s="145" t="str">
        <f t="shared" ref="C677:C678" si="40">C676</f>
        <v>SEDOP</v>
      </c>
      <c r="D677" s="145" t="s">
        <v>423</v>
      </c>
      <c r="E677" s="166">
        <v>0.02</v>
      </c>
      <c r="F677" s="165">
        <v>14.54</v>
      </c>
      <c r="G677" s="169">
        <v>0.28999999999999998</v>
      </c>
    </row>
    <row r="678" spans="1:7" ht="15.75">
      <c r="A678" s="149">
        <v>88264</v>
      </c>
      <c r="B678" s="150" t="s">
        <v>715</v>
      </c>
      <c r="C678" s="145" t="str">
        <f t="shared" si="40"/>
        <v>SEDOP</v>
      </c>
      <c r="D678" s="145" t="s">
        <v>423</v>
      </c>
      <c r="E678" s="166">
        <v>0.04</v>
      </c>
      <c r="F678" s="165">
        <v>18.18</v>
      </c>
      <c r="G678" s="169">
        <v>0.73</v>
      </c>
    </row>
    <row r="679" spans="1:7" ht="15.75">
      <c r="A679" s="331"/>
      <c r="B679" s="332"/>
      <c r="C679" s="332"/>
      <c r="D679" s="332"/>
      <c r="E679" s="332"/>
      <c r="F679" s="160" t="s">
        <v>426</v>
      </c>
      <c r="G679" s="161">
        <f>SUM(G676:G678)</f>
        <v>6.02</v>
      </c>
    </row>
    <row r="680" spans="1:7" ht="15.75" customHeight="1">
      <c r="A680" s="333" t="s">
        <v>711</v>
      </c>
      <c r="B680" s="334"/>
      <c r="C680" s="334"/>
      <c r="D680" s="334"/>
      <c r="E680" s="334"/>
      <c r="F680" s="334"/>
      <c r="G680" s="335"/>
    </row>
    <row r="681" spans="1:7" ht="15.75">
      <c r="A681" s="336" t="s">
        <v>415</v>
      </c>
      <c r="B681" s="337"/>
      <c r="C681" s="140" t="s">
        <v>416</v>
      </c>
      <c r="D681" s="140" t="s">
        <v>417</v>
      </c>
      <c r="E681" s="140" t="s">
        <v>418</v>
      </c>
      <c r="F681" s="140" t="s">
        <v>419</v>
      </c>
      <c r="G681" s="141" t="s">
        <v>4</v>
      </c>
    </row>
    <row r="682" spans="1:7" ht="15.75">
      <c r="A682" s="149" t="s">
        <v>742</v>
      </c>
      <c r="B682" s="150" t="s">
        <v>384</v>
      </c>
      <c r="C682" s="145" t="s">
        <v>432</v>
      </c>
      <c r="D682" s="145" t="s">
        <v>15</v>
      </c>
      <c r="E682" s="166">
        <v>1</v>
      </c>
      <c r="F682" s="165">
        <v>1.5</v>
      </c>
      <c r="G682" s="169">
        <v>1.5</v>
      </c>
    </row>
    <row r="683" spans="1:7" ht="15.75">
      <c r="A683" s="149">
        <v>88247</v>
      </c>
      <c r="B683" s="150" t="s">
        <v>714</v>
      </c>
      <c r="C683" s="145" t="str">
        <f t="shared" ref="C683:C684" si="41">C682</f>
        <v>SEDOP</v>
      </c>
      <c r="D683" s="145" t="s">
        <v>423</v>
      </c>
      <c r="E683" s="166">
        <v>0.02</v>
      </c>
      <c r="F683" s="165">
        <v>14.54</v>
      </c>
      <c r="G683" s="169">
        <v>0.28999999999999998</v>
      </c>
    </row>
    <row r="684" spans="1:7" ht="15.75">
      <c r="A684" s="149">
        <v>88264</v>
      </c>
      <c r="B684" s="150" t="s">
        <v>715</v>
      </c>
      <c r="C684" s="145" t="str">
        <f t="shared" si="41"/>
        <v>SEDOP</v>
      </c>
      <c r="D684" s="145" t="s">
        <v>423</v>
      </c>
      <c r="E684" s="166">
        <v>0.04</v>
      </c>
      <c r="F684" s="165">
        <v>18.18</v>
      </c>
      <c r="G684" s="169">
        <v>0.73</v>
      </c>
    </row>
    <row r="685" spans="1:7" ht="15.75">
      <c r="A685" s="331"/>
      <c r="B685" s="332"/>
      <c r="C685" s="332"/>
      <c r="D685" s="332"/>
      <c r="E685" s="332"/>
      <c r="F685" s="160" t="s">
        <v>426</v>
      </c>
      <c r="G685" s="161">
        <f>SUM(G682:G684)</f>
        <v>2.52</v>
      </c>
    </row>
    <row r="686" spans="1:7" ht="15.75" customHeight="1">
      <c r="A686" s="333" t="s">
        <v>744</v>
      </c>
      <c r="B686" s="334"/>
      <c r="C686" s="334"/>
      <c r="D686" s="334"/>
      <c r="E686" s="334"/>
      <c r="F686" s="334"/>
      <c r="G686" s="335"/>
    </row>
    <row r="687" spans="1:7" ht="15.75">
      <c r="A687" s="336" t="s">
        <v>415</v>
      </c>
      <c r="B687" s="337"/>
      <c r="C687" s="140" t="s">
        <v>416</v>
      </c>
      <c r="D687" s="140" t="s">
        <v>417</v>
      </c>
      <c r="E687" s="140" t="s">
        <v>418</v>
      </c>
      <c r="F687" s="140" t="s">
        <v>419</v>
      </c>
      <c r="G687" s="141" t="s">
        <v>4</v>
      </c>
    </row>
    <row r="688" spans="1:7" ht="15.75">
      <c r="A688" s="149" t="s">
        <v>745</v>
      </c>
      <c r="B688" s="150" t="s">
        <v>746</v>
      </c>
      <c r="C688" s="145" t="s">
        <v>432</v>
      </c>
      <c r="D688" s="145" t="s">
        <v>15</v>
      </c>
      <c r="E688" s="178">
        <v>1</v>
      </c>
      <c r="F688" s="145">
        <v>258.07</v>
      </c>
      <c r="G688" s="146">
        <v>258.07</v>
      </c>
    </row>
    <row r="689" spans="1:7" ht="15.75">
      <c r="A689" s="149">
        <v>88247</v>
      </c>
      <c r="B689" s="150" t="s">
        <v>714</v>
      </c>
      <c r="C689" s="145" t="str">
        <f t="shared" ref="C689:C690" si="42">C688</f>
        <v>SEDOP</v>
      </c>
      <c r="D689" s="145" t="s">
        <v>423</v>
      </c>
      <c r="E689" s="178">
        <v>2</v>
      </c>
      <c r="F689" s="145">
        <v>14.54</v>
      </c>
      <c r="G689" s="146">
        <v>29.08</v>
      </c>
    </row>
    <row r="690" spans="1:7" ht="15.75">
      <c r="A690" s="149">
        <v>88264</v>
      </c>
      <c r="B690" s="150" t="s">
        <v>715</v>
      </c>
      <c r="C690" s="145" t="str">
        <f t="shared" si="42"/>
        <v>SEDOP</v>
      </c>
      <c r="D690" s="145" t="s">
        <v>423</v>
      </c>
      <c r="E690" s="178">
        <v>2</v>
      </c>
      <c r="F690" s="145">
        <v>18.18</v>
      </c>
      <c r="G690" s="146">
        <v>36.36</v>
      </c>
    </row>
    <row r="691" spans="1:7" ht="15.75">
      <c r="A691" s="331"/>
      <c r="B691" s="332"/>
      <c r="C691" s="332"/>
      <c r="D691" s="332"/>
      <c r="E691" s="332"/>
      <c r="F691" s="160" t="s">
        <v>426</v>
      </c>
      <c r="G691" s="161">
        <f>SUM(G688:G690)</f>
        <v>323.51</v>
      </c>
    </row>
  </sheetData>
  <mergeCells count="274">
    <mergeCell ref="A679:E679"/>
    <mergeCell ref="A680:G680"/>
    <mergeCell ref="A681:B681"/>
    <mergeCell ref="A685:E685"/>
    <mergeCell ref="A686:G686"/>
    <mergeCell ref="A687:B687"/>
    <mergeCell ref="A691:E691"/>
    <mergeCell ref="A657:B657"/>
    <mergeCell ref="A661:E661"/>
    <mergeCell ref="A662:G662"/>
    <mergeCell ref="A663:B663"/>
    <mergeCell ref="A667:E667"/>
    <mergeCell ref="A668:G668"/>
    <mergeCell ref="A669:B669"/>
    <mergeCell ref="A673:E673"/>
    <mergeCell ref="A674:G674"/>
    <mergeCell ref="A639:B639"/>
    <mergeCell ref="A643:E643"/>
    <mergeCell ref="A644:G644"/>
    <mergeCell ref="A645:B645"/>
    <mergeCell ref="A649:E649"/>
    <mergeCell ref="A650:G650"/>
    <mergeCell ref="A651:B651"/>
    <mergeCell ref="A655:E655"/>
    <mergeCell ref="A675:B675"/>
    <mergeCell ref="A656:G656"/>
    <mergeCell ref="A621:B621"/>
    <mergeCell ref="A625:E625"/>
    <mergeCell ref="A626:G626"/>
    <mergeCell ref="A627:B627"/>
    <mergeCell ref="A631:E631"/>
    <mergeCell ref="A632:G632"/>
    <mergeCell ref="A633:B633"/>
    <mergeCell ref="A637:E637"/>
    <mergeCell ref="A638:G638"/>
    <mergeCell ref="A603:B603"/>
    <mergeCell ref="A607:E607"/>
    <mergeCell ref="A608:G608"/>
    <mergeCell ref="A609:B609"/>
    <mergeCell ref="A613:E613"/>
    <mergeCell ref="A614:G614"/>
    <mergeCell ref="A615:B615"/>
    <mergeCell ref="A619:E619"/>
    <mergeCell ref="A620:G620"/>
    <mergeCell ref="A586:B586"/>
    <mergeCell ref="A591:E591"/>
    <mergeCell ref="A592:G592"/>
    <mergeCell ref="A593:B593"/>
    <mergeCell ref="A596:E596"/>
    <mergeCell ref="A597:G597"/>
    <mergeCell ref="A598:B598"/>
    <mergeCell ref="A601:E601"/>
    <mergeCell ref="A602:G602"/>
    <mergeCell ref="A565:B565"/>
    <mergeCell ref="A570:E570"/>
    <mergeCell ref="A571:G571"/>
    <mergeCell ref="A572:B572"/>
    <mergeCell ref="A577:E577"/>
    <mergeCell ref="A578:G578"/>
    <mergeCell ref="A579:B579"/>
    <mergeCell ref="A584:E584"/>
    <mergeCell ref="A585:G585"/>
    <mergeCell ref="A547:B547"/>
    <mergeCell ref="A551:E551"/>
    <mergeCell ref="A552:G552"/>
    <mergeCell ref="A553:B553"/>
    <mergeCell ref="A557:E557"/>
    <mergeCell ref="A558:G558"/>
    <mergeCell ref="A559:B559"/>
    <mergeCell ref="A563:E563"/>
    <mergeCell ref="A564:G564"/>
    <mergeCell ref="A518:B518"/>
    <mergeCell ref="A523:E523"/>
    <mergeCell ref="A524:G524"/>
    <mergeCell ref="A525:B525"/>
    <mergeCell ref="A535:E535"/>
    <mergeCell ref="A536:G536"/>
    <mergeCell ref="A537:B537"/>
    <mergeCell ref="A545:E545"/>
    <mergeCell ref="A546:G546"/>
    <mergeCell ref="A486:B486"/>
    <mergeCell ref="A492:E492"/>
    <mergeCell ref="A493:G493"/>
    <mergeCell ref="A494:B494"/>
    <mergeCell ref="A503:E503"/>
    <mergeCell ref="A504:G504"/>
    <mergeCell ref="A505:B505"/>
    <mergeCell ref="A516:E516"/>
    <mergeCell ref="A517:G517"/>
    <mergeCell ref="A454:B454"/>
    <mergeCell ref="A452:E452"/>
    <mergeCell ref="A469:G469"/>
    <mergeCell ref="A470:B470"/>
    <mergeCell ref="A476:E476"/>
    <mergeCell ref="A477:G477"/>
    <mergeCell ref="A478:B478"/>
    <mergeCell ref="A484:E484"/>
    <mergeCell ref="A485:G485"/>
    <mergeCell ref="A468:E468"/>
    <mergeCell ref="A1:G6"/>
    <mergeCell ref="A8:D8"/>
    <mergeCell ref="F8:G8"/>
    <mergeCell ref="E9:G9"/>
    <mergeCell ref="A280:E280"/>
    <mergeCell ref="A420:G420"/>
    <mergeCell ref="A421:B421"/>
    <mergeCell ref="A419:E419"/>
    <mergeCell ref="A453:G453"/>
    <mergeCell ref="A23:G23"/>
    <mergeCell ref="A24:B24"/>
    <mergeCell ref="A32:E32"/>
    <mergeCell ref="A33:G33"/>
    <mergeCell ref="A34:B34"/>
    <mergeCell ref="A36:E36"/>
    <mergeCell ref="A11:G11"/>
    <mergeCell ref="A12:B12"/>
    <mergeCell ref="A18:E18"/>
    <mergeCell ref="A19:G19"/>
    <mergeCell ref="A20:B20"/>
    <mergeCell ref="A22:E22"/>
    <mergeCell ref="A50:G50"/>
    <mergeCell ref="A51:B51"/>
    <mergeCell ref="A56:E56"/>
    <mergeCell ref="A57:G57"/>
    <mergeCell ref="A58:B58"/>
    <mergeCell ref="A63:E63"/>
    <mergeCell ref="A37:G37"/>
    <mergeCell ref="A38:B38"/>
    <mergeCell ref="A42:E42"/>
    <mergeCell ref="A43:G43"/>
    <mergeCell ref="A44:B44"/>
    <mergeCell ref="A49:E49"/>
    <mergeCell ref="A81:G81"/>
    <mergeCell ref="A82:B82"/>
    <mergeCell ref="A87:E87"/>
    <mergeCell ref="A88:G88"/>
    <mergeCell ref="A89:B89"/>
    <mergeCell ref="A93:E93"/>
    <mergeCell ref="A64:G64"/>
    <mergeCell ref="A65:B65"/>
    <mergeCell ref="A73:E73"/>
    <mergeCell ref="A74:G74"/>
    <mergeCell ref="A75:B75"/>
    <mergeCell ref="A80:E80"/>
    <mergeCell ref="A108:G108"/>
    <mergeCell ref="A109:B109"/>
    <mergeCell ref="A117:G117"/>
    <mergeCell ref="A118:B118"/>
    <mergeCell ref="A125:E125"/>
    <mergeCell ref="A126:G126"/>
    <mergeCell ref="A94:G94"/>
    <mergeCell ref="A95:B95"/>
    <mergeCell ref="A99:E99"/>
    <mergeCell ref="A100:G100"/>
    <mergeCell ref="A101:B101"/>
    <mergeCell ref="A107:E107"/>
    <mergeCell ref="A146:B146"/>
    <mergeCell ref="A152:E152"/>
    <mergeCell ref="A153:G153"/>
    <mergeCell ref="A154:B154"/>
    <mergeCell ref="A160:E160"/>
    <mergeCell ref="A161:G161"/>
    <mergeCell ref="A127:B127"/>
    <mergeCell ref="A134:E134"/>
    <mergeCell ref="A135:G135"/>
    <mergeCell ref="A136:B136"/>
    <mergeCell ref="A144:E144"/>
    <mergeCell ref="A145:G145"/>
    <mergeCell ref="A177:B177"/>
    <mergeCell ref="A182:E182"/>
    <mergeCell ref="A183:G183"/>
    <mergeCell ref="A184:B184"/>
    <mergeCell ref="A188:E188"/>
    <mergeCell ref="A189:G189"/>
    <mergeCell ref="A162:B162"/>
    <mergeCell ref="A167:E167"/>
    <mergeCell ref="A168:G168"/>
    <mergeCell ref="A169:B169"/>
    <mergeCell ref="A175:E175"/>
    <mergeCell ref="A176:G176"/>
    <mergeCell ref="A205:B205"/>
    <mergeCell ref="A210:E210"/>
    <mergeCell ref="A211:G211"/>
    <mergeCell ref="A212:B212"/>
    <mergeCell ref="A218:E218"/>
    <mergeCell ref="A219:G219"/>
    <mergeCell ref="A190:B190"/>
    <mergeCell ref="A196:E196"/>
    <mergeCell ref="A197:G197"/>
    <mergeCell ref="A198:B198"/>
    <mergeCell ref="A203:E203"/>
    <mergeCell ref="A204:G204"/>
    <mergeCell ref="A242:E242"/>
    <mergeCell ref="A243:G243"/>
    <mergeCell ref="A244:B244"/>
    <mergeCell ref="A250:E250"/>
    <mergeCell ref="A251:G251"/>
    <mergeCell ref="A252:B252"/>
    <mergeCell ref="A220:B220"/>
    <mergeCell ref="A227:G227"/>
    <mergeCell ref="A228:B228"/>
    <mergeCell ref="A234:E234"/>
    <mergeCell ref="A235:G235"/>
    <mergeCell ref="A236:B236"/>
    <mergeCell ref="A272:E272"/>
    <mergeCell ref="A273:G273"/>
    <mergeCell ref="A274:B274"/>
    <mergeCell ref="A281:G281"/>
    <mergeCell ref="A282:B282"/>
    <mergeCell ref="A288:E288"/>
    <mergeCell ref="A258:E258"/>
    <mergeCell ref="A259:G259"/>
    <mergeCell ref="A260:B260"/>
    <mergeCell ref="A266:E266"/>
    <mergeCell ref="A267:G267"/>
    <mergeCell ref="A268:B268"/>
    <mergeCell ref="A307:G307"/>
    <mergeCell ref="A308:B308"/>
    <mergeCell ref="A315:E315"/>
    <mergeCell ref="A316:G316"/>
    <mergeCell ref="A317:B317"/>
    <mergeCell ref="A324:E324"/>
    <mergeCell ref="A289:G289"/>
    <mergeCell ref="A290:B290"/>
    <mergeCell ref="A296:E296"/>
    <mergeCell ref="A297:G297"/>
    <mergeCell ref="A298:B298"/>
    <mergeCell ref="A306:E306"/>
    <mergeCell ref="A344:B344"/>
    <mergeCell ref="A351:E351"/>
    <mergeCell ref="A352:G352"/>
    <mergeCell ref="A353:B353"/>
    <mergeCell ref="A359:E359"/>
    <mergeCell ref="A360:G360"/>
    <mergeCell ref="A325:G325"/>
    <mergeCell ref="A326:B326"/>
    <mergeCell ref="A334:G334"/>
    <mergeCell ref="A335:B335"/>
    <mergeCell ref="A342:E342"/>
    <mergeCell ref="A343:G343"/>
    <mergeCell ref="A385:G385"/>
    <mergeCell ref="A386:B386"/>
    <mergeCell ref="A394:G394"/>
    <mergeCell ref="A395:B395"/>
    <mergeCell ref="A361:B361"/>
    <mergeCell ref="A367:E367"/>
    <mergeCell ref="A368:G368"/>
    <mergeCell ref="A369:B369"/>
    <mergeCell ref="A375:E375"/>
    <mergeCell ref="A376:G376"/>
    <mergeCell ref="A7:E7"/>
    <mergeCell ref="A9:C9"/>
    <mergeCell ref="A444:E444"/>
    <mergeCell ref="A445:G445"/>
    <mergeCell ref="A446:B446"/>
    <mergeCell ref="A460:E460"/>
    <mergeCell ref="A461:G461"/>
    <mergeCell ref="A462:B462"/>
    <mergeCell ref="A426:E426"/>
    <mergeCell ref="A427:G427"/>
    <mergeCell ref="A428:B428"/>
    <mergeCell ref="A435:E435"/>
    <mergeCell ref="A436:G436"/>
    <mergeCell ref="A437:B437"/>
    <mergeCell ref="A402:E402"/>
    <mergeCell ref="A403:G403"/>
    <mergeCell ref="A404:B404"/>
    <mergeCell ref="A411:E411"/>
    <mergeCell ref="A412:G412"/>
    <mergeCell ref="A413:B413"/>
    <mergeCell ref="A377:B377"/>
    <mergeCell ref="A333:E333"/>
    <mergeCell ref="A393:E393"/>
    <mergeCell ref="A384:E384"/>
  </mergeCells>
  <pageMargins left="0.51181102362204722" right="0.51181102362204722" top="0.39370078740157483" bottom="0.39370078740157483" header="0.31496062992125984" footer="0.31496062992125984"/>
  <pageSetup paperSize="9" scale="62" orientation="portrait" horizontalDpi="0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ORÇAMENTO</vt:lpstr>
      <vt:lpstr>CÁLCULO</vt:lpstr>
      <vt:lpstr>CRONOGRAMA</vt:lpstr>
      <vt:lpstr>COMPOSIÇÃO DO BDI</vt:lpstr>
      <vt:lpstr>CUSTO UNIT.</vt:lpstr>
      <vt:lpstr>CÁLCULO!Area_de_impressao</vt:lpstr>
      <vt:lpstr>'COMPOSIÇÃO DO BDI'!Area_de_impressao</vt:lpstr>
      <vt:lpstr>CRONOGRAMA!Area_de_impressao</vt:lpstr>
      <vt:lpstr>'CUSTO UNIT.'!Area_de_impressao</vt:lpstr>
      <vt:lpstr>ORÇAMENTO!Area_de_impressao</vt:lpstr>
      <vt:lpstr>CÁLCULO!Titulos_de_impressao</vt:lpstr>
      <vt:lpstr>'CUSTO UNIT.'!Titulos_de_impressao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Alcir Junior</dc:creator>
  <cp:lastModifiedBy>Usuário do Windows</cp:lastModifiedBy>
  <cp:lastPrinted>2021-03-11T17:41:49Z</cp:lastPrinted>
  <dcterms:created xsi:type="dcterms:W3CDTF">2018-01-19T19:37:18Z</dcterms:created>
  <dcterms:modified xsi:type="dcterms:W3CDTF">2021-04-14T12:13:08Z</dcterms:modified>
</cp:coreProperties>
</file>