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 Neto\Desktop\LICITAÇÕES\ESCOLA BRITO\"/>
    </mc:Choice>
  </mc:AlternateContent>
  <bookViews>
    <workbookView xWindow="0" yWindow="0" windowWidth="20490" windowHeight="7350" activeTab="2"/>
  </bookViews>
  <sheets>
    <sheet name="ENCARGOS SOCIAIS" sheetId="10" r:id="rId1"/>
    <sheet name="COMPOSIÇÃO DO BDI" sheetId="6" r:id="rId2"/>
    <sheet name="CUSTO UNITÁRIO" sheetId="7" r:id="rId3"/>
    <sheet name="ORÇAMENTO" sheetId="8" r:id="rId4"/>
    <sheet name="CRONOGRAMA" sheetId="9" r:id="rId5"/>
    <sheet name="ORÇAMENTO SIMPLES" sheetId="4" state="hidden" r:id="rId6"/>
  </sheets>
  <definedNames>
    <definedName name="_xlnm.Print_Area" localSheetId="1">'COMPOSIÇÃO DO BDI'!$A$1:$G$45</definedName>
    <definedName name="_xlnm.Print_Area" localSheetId="4">CRONOGRAMA!$A$1:$H$58</definedName>
    <definedName name="_xlnm.Print_Area" localSheetId="2">'CUSTO UNITÁRIO'!$A$1:$G$616</definedName>
    <definedName name="_xlnm.Print_Area" localSheetId="0">'ENCARGOS SOCIAIS'!$A$1:$F$52</definedName>
    <definedName name="_xlnm.Print_Area" localSheetId="3">ORÇAMENTO!$A$1:$J$101</definedName>
    <definedName name="_xlnm.Print_Area" localSheetId="5">'ORÇAMENTO SIMPLES'!$A$1:$F$107</definedName>
    <definedName name="_xlnm.Print_Titles" localSheetId="4">CRONOGRAMA!$1:$14</definedName>
    <definedName name="_xlnm.Print_Titles" localSheetId="2">'CUSTO UNITÁRIO'!$1:$9</definedName>
    <definedName name="_xlnm.Print_Titles" localSheetId="3">ORÇAMENTO!$1:$13</definedName>
    <definedName name="_xlnm.Print_Titles" localSheetId="5">'ORÇAMENTO SIMPLES'!$1:$11</definedName>
  </definedNames>
  <calcPr calcId="162913" fullPrecision="0"/>
  <customWorkbookViews>
    <customWorkbookView name="j" guid="{3E3604AA-1B78-4EF7-9E14-22AE5816212E}" maximized="1" windowWidth="1596" windowHeight="67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9" l="1"/>
  <c r="D8" i="7"/>
  <c r="A9" i="7"/>
  <c r="A8" i="7"/>
  <c r="F8" i="7"/>
  <c r="D7" i="9"/>
  <c r="G7" i="9"/>
  <c r="G8" i="9"/>
  <c r="H8" i="9"/>
  <c r="F42" i="10"/>
  <c r="E42" i="10"/>
  <c r="D42" i="10"/>
  <c r="C42" i="10"/>
  <c r="F38" i="10"/>
  <c r="E38" i="10"/>
  <c r="D38" i="10"/>
  <c r="C38" i="10"/>
  <c r="F31" i="10"/>
  <c r="E31" i="10"/>
  <c r="D31" i="10"/>
  <c r="C31" i="10"/>
  <c r="F19" i="10"/>
  <c r="F43" i="10" s="1"/>
  <c r="E19" i="10"/>
  <c r="E43" i="10" s="1"/>
  <c r="D19" i="10"/>
  <c r="D43" i="10" s="1"/>
  <c r="C19" i="10"/>
  <c r="C43" i="10" s="1"/>
  <c r="G20" i="7" l="1"/>
  <c r="G91" i="8"/>
  <c r="G379" i="7" l="1"/>
  <c r="G380" i="7"/>
  <c r="G381" i="7"/>
  <c r="G382" i="7"/>
  <c r="G383" i="7"/>
  <c r="G384" i="7"/>
  <c r="G385" i="7"/>
  <c r="G378" i="7"/>
  <c r="G369" i="7"/>
  <c r="G370" i="7"/>
  <c r="G371" i="7"/>
  <c r="G372" i="7"/>
  <c r="G373" i="7"/>
  <c r="G374" i="7"/>
  <c r="G360" i="7"/>
  <c r="G361" i="7"/>
  <c r="G363" i="7"/>
  <c r="G364" i="7"/>
  <c r="G359" i="7"/>
  <c r="G331" i="7"/>
  <c r="G332" i="7"/>
  <c r="G336" i="7"/>
  <c r="G166" i="7"/>
  <c r="G185" i="7"/>
  <c r="G386" i="7" l="1"/>
  <c r="G344" i="7"/>
  <c r="G375" i="7" l="1"/>
  <c r="G438" i="7"/>
  <c r="G314" i="7"/>
  <c r="G259" i="7"/>
  <c r="G136" i="7" l="1"/>
  <c r="G116" i="7"/>
  <c r="G79" i="7" l="1"/>
  <c r="G77" i="7"/>
  <c r="G78" i="7"/>
  <c r="I55" i="8"/>
  <c r="G601" i="7" l="1"/>
  <c r="G602" i="7"/>
  <c r="G603" i="7"/>
  <c r="G604" i="7"/>
  <c r="G605" i="7"/>
  <c r="G606" i="7"/>
  <c r="G600" i="7"/>
  <c r="G576" i="7"/>
  <c r="G577" i="7"/>
  <c r="G578" i="7"/>
  <c r="G579" i="7"/>
  <c r="G575" i="7"/>
  <c r="G569" i="7"/>
  <c r="G570" i="7" s="1"/>
  <c r="G572" i="7" s="1"/>
  <c r="G566" i="7"/>
  <c r="G561" i="7"/>
  <c r="G562" i="7"/>
  <c r="G563" i="7"/>
  <c r="G560" i="7"/>
  <c r="G553" i="7"/>
  <c r="G554" i="7"/>
  <c r="G552" i="7"/>
  <c r="G549" i="7"/>
  <c r="G545" i="7"/>
  <c r="G546" i="7"/>
  <c r="G544" i="7"/>
  <c r="G537" i="7"/>
  <c r="G538" i="7"/>
  <c r="G536" i="7"/>
  <c r="G530" i="7"/>
  <c r="G529" i="7"/>
  <c r="G518" i="7"/>
  <c r="G519" i="7"/>
  <c r="G520" i="7"/>
  <c r="G521" i="7"/>
  <c r="G522" i="7"/>
  <c r="G523" i="7"/>
  <c r="G517" i="7"/>
  <c r="G507" i="7"/>
  <c r="G508" i="7"/>
  <c r="G509" i="7"/>
  <c r="G510" i="7"/>
  <c r="G511" i="7"/>
  <c r="G506" i="7"/>
  <c r="G503" i="7"/>
  <c r="G498" i="7"/>
  <c r="G499" i="7"/>
  <c r="G500" i="7"/>
  <c r="G497" i="7"/>
  <c r="G494" i="7"/>
  <c r="G486" i="7"/>
  <c r="G487" i="7"/>
  <c r="G488" i="7"/>
  <c r="G489" i="7"/>
  <c r="G490" i="7"/>
  <c r="G491" i="7"/>
  <c r="G485" i="7"/>
  <c r="G473" i="7"/>
  <c r="G474" i="7"/>
  <c r="G475" i="7"/>
  <c r="G476" i="7"/>
  <c r="G477" i="7"/>
  <c r="G478" i="7"/>
  <c r="G479" i="7"/>
  <c r="G472" i="7"/>
  <c r="G469" i="7"/>
  <c r="G458" i="7"/>
  <c r="G459" i="7"/>
  <c r="G460" i="7"/>
  <c r="G461" i="7"/>
  <c r="G462" i="7"/>
  <c r="G463" i="7"/>
  <c r="G464" i="7"/>
  <c r="G465" i="7"/>
  <c r="G466" i="7"/>
  <c r="G457" i="7"/>
  <c r="G448" i="7"/>
  <c r="G449" i="7"/>
  <c r="G450" i="7"/>
  <c r="G451" i="7"/>
  <c r="G447" i="7"/>
  <c r="G433" i="7"/>
  <c r="G434" i="7"/>
  <c r="G435" i="7"/>
  <c r="G432" i="7"/>
  <c r="G424" i="7"/>
  <c r="G425" i="7"/>
  <c r="G426" i="7"/>
  <c r="G423" i="7"/>
  <c r="G67" i="8"/>
  <c r="G399" i="7"/>
  <c r="G400" i="7"/>
  <c r="G398" i="7"/>
  <c r="G390" i="7"/>
  <c r="G391" i="7"/>
  <c r="G392" i="7"/>
  <c r="G389" i="7"/>
  <c r="G348" i="7"/>
  <c r="G349" i="7"/>
  <c r="G350" i="7"/>
  <c r="G351" i="7"/>
  <c r="G352" i="7"/>
  <c r="G353" i="7"/>
  <c r="G347" i="7"/>
  <c r="G318" i="7"/>
  <c r="G319" i="7"/>
  <c r="G320" i="7"/>
  <c r="G321" i="7"/>
  <c r="G322" i="7"/>
  <c r="G323" i="7"/>
  <c r="G324" i="7"/>
  <c r="G317" i="7"/>
  <c r="G303" i="7"/>
  <c r="G304" i="7"/>
  <c r="G305" i="7"/>
  <c r="G306" i="7"/>
  <c r="G307" i="7"/>
  <c r="G308" i="7"/>
  <c r="G309" i="7"/>
  <c r="G310" i="7"/>
  <c r="G311" i="7"/>
  <c r="G302" i="7"/>
  <c r="G279" i="7"/>
  <c r="G280" i="7"/>
  <c r="G278" i="7"/>
  <c r="G271" i="7"/>
  <c r="G272" i="7"/>
  <c r="G270" i="7"/>
  <c r="G263" i="7"/>
  <c r="G264" i="7"/>
  <c r="G262" i="7"/>
  <c r="G251" i="7"/>
  <c r="G252" i="7"/>
  <c r="G253" i="7"/>
  <c r="G254" i="7"/>
  <c r="G255" i="7"/>
  <c r="G256" i="7"/>
  <c r="G250" i="7"/>
  <c r="G237" i="7"/>
  <c r="G238" i="7"/>
  <c r="G239" i="7"/>
  <c r="G240" i="7"/>
  <c r="G241" i="7"/>
  <c r="G242" i="7"/>
  <c r="G243" i="7"/>
  <c r="G244" i="7"/>
  <c r="G236" i="7"/>
  <c r="G229" i="7"/>
  <c r="G230" i="7"/>
  <c r="G228" i="7"/>
  <c r="G213" i="7"/>
  <c r="G214" i="7"/>
  <c r="G212" i="7"/>
  <c r="G221" i="7"/>
  <c r="G222" i="7"/>
  <c r="G220" i="7"/>
  <c r="G531" i="7" l="1"/>
  <c r="G533" i="7" s="1"/>
  <c r="G524" i="7"/>
  <c r="G393" i="7"/>
  <c r="G395" i="7" s="1"/>
  <c r="G325" i="7"/>
  <c r="G327" i="7" s="1"/>
  <c r="G512" i="7"/>
  <c r="G514" i="7" s="1"/>
  <c r="G401" i="7"/>
  <c r="G403" i="7" s="1"/>
  <c r="G555" i="7"/>
  <c r="G557" i="7" s="1"/>
  <c r="G582" i="7"/>
  <c r="G482" i="7"/>
  <c r="G526" i="7"/>
  <c r="G427" i="7"/>
  <c r="G429" i="7" s="1"/>
  <c r="G454" i="7"/>
  <c r="G539" i="7"/>
  <c r="G215" i="7"/>
  <c r="G217" i="7" s="1"/>
  <c r="I67" i="8"/>
  <c r="H67" i="8"/>
  <c r="G356" i="7"/>
  <c r="G273" i="7"/>
  <c r="G275" i="7" s="1"/>
  <c r="G223" i="7"/>
  <c r="G225" i="7" s="1"/>
  <c r="G281" i="7"/>
  <c r="G283" i="7" s="1"/>
  <c r="G265" i="7"/>
  <c r="G267" i="7" s="1"/>
  <c r="G245" i="7"/>
  <c r="G247" i="7" s="1"/>
  <c r="G179" i="7"/>
  <c r="G180" i="7"/>
  <c r="G181" i="7"/>
  <c r="G182" i="7"/>
  <c r="G178" i="7"/>
  <c r="G170" i="7"/>
  <c r="G171" i="7"/>
  <c r="G172" i="7"/>
  <c r="G169" i="7"/>
  <c r="G160" i="7"/>
  <c r="G161" i="7"/>
  <c r="G162" i="7"/>
  <c r="G163" i="7"/>
  <c r="G151" i="7"/>
  <c r="G152" i="7"/>
  <c r="G153" i="7"/>
  <c r="G154" i="7"/>
  <c r="G150" i="7"/>
  <c r="G143" i="7"/>
  <c r="G144" i="7"/>
  <c r="G142" i="7"/>
  <c r="G133" i="7"/>
  <c r="G134" i="7"/>
  <c r="G135" i="7"/>
  <c r="G132" i="7"/>
  <c r="G125" i="7"/>
  <c r="G126" i="7"/>
  <c r="G124" i="7"/>
  <c r="G117" i="7"/>
  <c r="G118" i="7"/>
  <c r="G95" i="7"/>
  <c r="G96" i="7"/>
  <c r="G100" i="7"/>
  <c r="G101" i="7"/>
  <c r="G94" i="7"/>
  <c r="G88" i="7"/>
  <c r="G85" i="7"/>
  <c r="G76" i="7"/>
  <c r="G68" i="7"/>
  <c r="G69" i="7"/>
  <c r="G70" i="7"/>
  <c r="G67" i="7"/>
  <c r="G59" i="7"/>
  <c r="G60" i="7"/>
  <c r="G61" i="7"/>
  <c r="G58" i="7"/>
  <c r="G50" i="7"/>
  <c r="G51" i="7"/>
  <c r="G52" i="7"/>
  <c r="G49" i="7"/>
  <c r="G42" i="7"/>
  <c r="G43" i="7"/>
  <c r="G41" i="7"/>
  <c r="G35" i="7"/>
  <c r="G36" i="7" s="1"/>
  <c r="G38" i="7" s="1"/>
  <c r="G24" i="7"/>
  <c r="G25" i="7"/>
  <c r="G26" i="7"/>
  <c r="G27" i="7"/>
  <c r="G28" i="7"/>
  <c r="G29" i="7"/>
  <c r="G23" i="7"/>
  <c r="G14" i="7"/>
  <c r="G15" i="7"/>
  <c r="G16" i="7"/>
  <c r="G17" i="7"/>
  <c r="G13" i="7"/>
  <c r="H92" i="8"/>
  <c r="G92" i="8"/>
  <c r="I92" i="8" s="1"/>
  <c r="H91" i="8"/>
  <c r="G80" i="7" l="1"/>
  <c r="G82" i="7" s="1"/>
  <c r="G173" i="7"/>
  <c r="G175" i="7" s="1"/>
  <c r="G18" i="7"/>
  <c r="G44" i="7"/>
  <c r="G46" i="7" s="1"/>
  <c r="G53" i="7"/>
  <c r="G55" i="7" s="1"/>
  <c r="G71" i="7"/>
  <c r="G127" i="7"/>
  <c r="G129" i="7" s="1"/>
  <c r="G32" i="7"/>
  <c r="G155" i="7"/>
  <c r="G157" i="7" s="1"/>
  <c r="G139" i="7"/>
  <c r="G62" i="7"/>
  <c r="G64" i="7" s="1"/>
  <c r="G119" i="7"/>
  <c r="G121" i="7" s="1"/>
  <c r="I91" i="8"/>
  <c r="I87" i="8" s="1"/>
  <c r="C45" i="9" s="1"/>
  <c r="H46" i="9" l="1"/>
  <c r="E46" i="9"/>
  <c r="F46" i="9"/>
  <c r="G46" i="9"/>
  <c r="I63" i="8"/>
  <c r="C33" i="9" s="1"/>
  <c r="I71" i="8"/>
  <c r="C37" i="9" s="1"/>
  <c r="I74" i="8"/>
  <c r="C39" i="9" s="1"/>
  <c r="H40" i="9" s="1"/>
  <c r="G68" i="8"/>
  <c r="G38" i="9" l="1"/>
  <c r="H38" i="9"/>
  <c r="F38" i="9"/>
  <c r="H34" i="9"/>
  <c r="G34" i="9"/>
  <c r="G609" i="7" l="1"/>
  <c r="G594" i="7"/>
  <c r="G586" i="7"/>
  <c r="G587" i="7"/>
  <c r="G588" i="7"/>
  <c r="G589" i="7"/>
  <c r="G590" i="7"/>
  <c r="G591" i="7"/>
  <c r="G592" i="7"/>
  <c r="G593" i="7"/>
  <c r="G585" i="7"/>
  <c r="G595" i="7" l="1"/>
  <c r="G597" i="7" s="1"/>
  <c r="H83" i="8"/>
  <c r="G409" i="7"/>
  <c r="G407" i="7"/>
  <c r="G408" i="7"/>
  <c r="G406" i="7"/>
  <c r="I84" i="8"/>
  <c r="C43" i="9" s="1"/>
  <c r="H44" i="9" s="1"/>
  <c r="G541" i="7"/>
  <c r="G295" i="7"/>
  <c r="G294" i="7"/>
  <c r="G287" i="7"/>
  <c r="G286" i="7"/>
  <c r="G73" i="7"/>
  <c r="G83" i="8"/>
  <c r="G54" i="8"/>
  <c r="I54" i="8" s="1"/>
  <c r="H54" i="8"/>
  <c r="H53" i="8"/>
  <c r="G53" i="8"/>
  <c r="I53" i="8" s="1"/>
  <c r="H35" i="8"/>
  <c r="G35" i="8"/>
  <c r="G51" i="8"/>
  <c r="G15" i="8"/>
  <c r="I83" i="8" l="1"/>
  <c r="I79" i="8" s="1"/>
  <c r="I42" i="8"/>
  <c r="G412" i="7"/>
  <c r="I35" i="8"/>
  <c r="G297" i="7"/>
  <c r="G299" i="7" s="1"/>
  <c r="G289" i="7"/>
  <c r="G291" i="7" s="1"/>
  <c r="G145" i="7"/>
  <c r="G147" i="7" s="1"/>
  <c r="G70" i="8"/>
  <c r="G69" i="8"/>
  <c r="G444" i="7"/>
  <c r="G419" i="7"/>
  <c r="G420" i="7" s="1"/>
  <c r="G201" i="7"/>
  <c r="G203" i="7"/>
  <c r="G206" i="7"/>
  <c r="G207" i="7"/>
  <c r="G208" i="7"/>
  <c r="G200" i="7"/>
  <c r="G189" i="7"/>
  <c r="G191" i="7"/>
  <c r="G193" i="7"/>
  <c r="G194" i="7"/>
  <c r="G195" i="7"/>
  <c r="G196" i="7"/>
  <c r="G188" i="7"/>
  <c r="G106" i="7"/>
  <c r="G107" i="7"/>
  <c r="G108" i="7"/>
  <c r="G111" i="7"/>
  <c r="G112" i="7"/>
  <c r="G38" i="8"/>
  <c r="H38" i="8"/>
  <c r="H62" i="8"/>
  <c r="G62" i="8"/>
  <c r="G209" i="7" l="1"/>
  <c r="I70" i="8"/>
  <c r="I38" i="8"/>
  <c r="I68" i="8" l="1"/>
  <c r="H68" i="8"/>
  <c r="H70" i="8"/>
  <c r="A9" i="9"/>
  <c r="A8" i="9"/>
  <c r="C41" i="9"/>
  <c r="I41" i="8"/>
  <c r="C31" i="9" s="1"/>
  <c r="G90" i="8"/>
  <c r="G89" i="8"/>
  <c r="G88" i="8"/>
  <c r="G86" i="8"/>
  <c r="G85" i="8"/>
  <c r="G82" i="8"/>
  <c r="G81" i="8"/>
  <c r="G80" i="8"/>
  <c r="G78" i="8"/>
  <c r="G77" i="8"/>
  <c r="G76" i="8"/>
  <c r="G75" i="8"/>
  <c r="G73" i="8"/>
  <c r="G72" i="8"/>
  <c r="G65" i="8"/>
  <c r="G64" i="8"/>
  <c r="G61" i="8"/>
  <c r="G60" i="8"/>
  <c r="G59" i="8"/>
  <c r="G58" i="8"/>
  <c r="G57" i="8"/>
  <c r="G56" i="8"/>
  <c r="G52" i="8"/>
  <c r="G50" i="8"/>
  <c r="G49" i="8"/>
  <c r="G48" i="8"/>
  <c r="G47" i="8"/>
  <c r="G46" i="8"/>
  <c r="G45" i="8"/>
  <c r="G44" i="8"/>
  <c r="G43" i="8"/>
  <c r="G39" i="8"/>
  <c r="G40" i="8"/>
  <c r="G37" i="8"/>
  <c r="G34" i="8"/>
  <c r="G33" i="8"/>
  <c r="G32" i="8"/>
  <c r="G30" i="8"/>
  <c r="G29" i="8"/>
  <c r="G28" i="8"/>
  <c r="G26" i="8"/>
  <c r="G24" i="8"/>
  <c r="G22" i="8"/>
  <c r="G21" i="8"/>
  <c r="G19" i="8"/>
  <c r="G18" i="8"/>
  <c r="G16" i="8"/>
  <c r="H86" i="8"/>
  <c r="H85" i="8"/>
  <c r="H60" i="8"/>
  <c r="H37" i="8"/>
  <c r="G32" i="9" l="1"/>
  <c r="F32" i="9"/>
  <c r="F42" i="9"/>
  <c r="E42" i="9"/>
  <c r="H84" i="8"/>
  <c r="I37" i="8"/>
  <c r="D20" i="4"/>
  <c r="D19" i="4"/>
  <c r="D55" i="4" l="1"/>
  <c r="D52" i="4"/>
  <c r="D51" i="4"/>
  <c r="D49" i="4" l="1"/>
  <c r="D43" i="4"/>
  <c r="B46" i="4"/>
  <c r="B47" i="4"/>
  <c r="B48" i="4"/>
  <c r="B49" i="4"/>
  <c r="H90" i="8" l="1"/>
  <c r="D26" i="4"/>
  <c r="H39" i="8" l="1"/>
  <c r="I39" i="8"/>
  <c r="D36" i="4"/>
  <c r="I21" i="8" l="1"/>
  <c r="H21" i="8"/>
  <c r="I22" i="8"/>
  <c r="H22" i="8"/>
  <c r="H88" i="8"/>
  <c r="H20" i="8" l="1"/>
  <c r="I20" i="8"/>
  <c r="C19" i="9" s="1"/>
  <c r="E20" i="9" s="1"/>
  <c r="D82" i="4"/>
  <c r="H89" i="8"/>
  <c r="H87" i="8" s="1"/>
  <c r="D81" i="4"/>
  <c r="D59" i="4" l="1"/>
  <c r="H65" i="8"/>
  <c r="D75" i="4"/>
  <c r="H81" i="8"/>
  <c r="D58" i="4"/>
  <c r="H64" i="8"/>
  <c r="D74" i="4"/>
  <c r="H80" i="8"/>
  <c r="D73" i="4"/>
  <c r="D72" i="4"/>
  <c r="D76" i="4"/>
  <c r="H82" i="8"/>
  <c r="H63" i="8" l="1"/>
  <c r="H79" i="8"/>
  <c r="I26" i="8"/>
  <c r="H26" i="8"/>
  <c r="H25" i="8" s="1"/>
  <c r="I25" i="8" l="1"/>
  <c r="H18" i="8"/>
  <c r="D27" i="6"/>
  <c r="D20" i="6"/>
  <c r="C23" i="9" l="1"/>
  <c r="E24" i="9" s="1"/>
  <c r="I18" i="8"/>
  <c r="H19" i="8"/>
  <c r="H17" i="8" s="1"/>
  <c r="I19" i="8"/>
  <c r="D29" i="6"/>
  <c r="D35" i="4"/>
  <c r="I17" i="8" l="1"/>
  <c r="C17" i="9" s="1"/>
  <c r="E18" i="9" s="1"/>
  <c r="H40" i="8"/>
  <c r="H36" i="8" s="1"/>
  <c r="I40" i="8"/>
  <c r="H77" i="8"/>
  <c r="I36" i="8" l="1"/>
  <c r="C29" i="9" s="1"/>
  <c r="H52" i="8"/>
  <c r="H46" i="8"/>
  <c r="F30" i="9" l="1"/>
  <c r="G30" i="9"/>
  <c r="D47" i="4"/>
  <c r="H50" i="8"/>
  <c r="D46" i="4"/>
  <c r="H49" i="8"/>
  <c r="D45" i="4"/>
  <c r="H48" i="8"/>
  <c r="D44" i="4"/>
  <c r="H47" i="8"/>
  <c r="D48" i="4"/>
  <c r="H51" i="8"/>
  <c r="H69" i="8" l="1"/>
  <c r="H66" i="8" s="1"/>
  <c r="I69" i="8"/>
  <c r="H24" i="8"/>
  <c r="H23" i="8" s="1"/>
  <c r="I24" i="8"/>
  <c r="I66" i="8" l="1"/>
  <c r="C35" i="9" s="1"/>
  <c r="I23" i="8"/>
  <c r="C21" i="9" s="1"/>
  <c r="D61" i="4"/>
  <c r="D62" i="4"/>
  <c r="F22" i="9" l="1"/>
  <c r="E22" i="9"/>
  <c r="H36" i="9"/>
  <c r="H48" i="9" s="1"/>
  <c r="G36" i="9"/>
  <c r="F36" i="9"/>
  <c r="D28" i="4"/>
  <c r="D27" i="4"/>
  <c r="I29" i="8" l="1"/>
  <c r="H29" i="8"/>
  <c r="D32" i="4"/>
  <c r="H30" i="8"/>
  <c r="I30" i="8"/>
  <c r="H78" i="8"/>
  <c r="H76" i="8"/>
  <c r="H72" i="8"/>
  <c r="H57" i="8"/>
  <c r="H56" i="8"/>
  <c r="D13" i="4" l="1"/>
  <c r="D37" i="4"/>
  <c r="D67" i="4"/>
  <c r="H75" i="8"/>
  <c r="H74" i="8" s="1"/>
  <c r="D65" i="4"/>
  <c r="H73" i="8"/>
  <c r="H71" i="8" s="1"/>
  <c r="H28" i="8"/>
  <c r="H27" i="8" s="1"/>
  <c r="I28" i="8"/>
  <c r="I27" i="8" s="1"/>
  <c r="D41" i="4"/>
  <c r="H44" i="8"/>
  <c r="H59" i="8"/>
  <c r="D42" i="4"/>
  <c r="H45" i="8"/>
  <c r="D14" i="4"/>
  <c r="I16" i="8"/>
  <c r="D40" i="4"/>
  <c r="H43" i="8"/>
  <c r="D56" i="4"/>
  <c r="H61" i="8"/>
  <c r="I34" i="8"/>
  <c r="H34" i="8"/>
  <c r="D83" i="4"/>
  <c r="D31" i="4"/>
  <c r="H42" i="8" l="1"/>
  <c r="C25" i="9"/>
  <c r="F26" i="9" s="1"/>
  <c r="H55" i="8"/>
  <c r="I15" i="8"/>
  <c r="I14" i="8" s="1"/>
  <c r="C15" i="9" s="1"/>
  <c r="E16" i="9" s="1"/>
  <c r="H15" i="8"/>
  <c r="D30" i="4"/>
  <c r="H33" i="8"/>
  <c r="H16" i="8"/>
  <c r="D34" i="4"/>
  <c r="D53" i="4"/>
  <c r="D54" i="4"/>
  <c r="E26" i="9" l="1"/>
  <c r="H41" i="8"/>
  <c r="H14" i="8"/>
  <c r="I33" i="8"/>
  <c r="H32" i="8"/>
  <c r="H31" i="8" s="1"/>
  <c r="I32" i="8"/>
  <c r="I31" i="8" l="1"/>
  <c r="I93" i="8" s="1"/>
  <c r="G8" i="7" s="1"/>
  <c r="C27" i="9"/>
  <c r="H93" i="8"/>
  <c r="E28" i="9" l="1"/>
  <c r="E48" i="9" s="1"/>
  <c r="G28" i="9"/>
  <c r="G48" i="9" s="1"/>
  <c r="F28" i="9"/>
  <c r="F48" i="9" s="1"/>
  <c r="C47" i="9" l="1"/>
  <c r="E50" i="9"/>
  <c r="F50" i="9" s="1"/>
  <c r="I8" i="8"/>
  <c r="G50" i="9" l="1"/>
  <c r="H50" i="9" s="1"/>
  <c r="E49" i="9"/>
  <c r="E51" i="9" s="1"/>
  <c r="D33" i="9"/>
  <c r="D43" i="9"/>
  <c r="D37" i="9"/>
  <c r="D45" i="9"/>
  <c r="D39" i="9"/>
  <c r="D41" i="9"/>
  <c r="D31" i="9"/>
  <c r="D19" i="9"/>
  <c r="D23" i="9"/>
  <c r="D17" i="9"/>
  <c r="D21" i="9"/>
  <c r="D35" i="9"/>
  <c r="D25" i="9"/>
  <c r="D29" i="9"/>
  <c r="D27" i="9"/>
  <c r="H49" i="9"/>
  <c r="F49" i="9"/>
  <c r="D15" i="9"/>
  <c r="G49" i="9"/>
  <c r="F51" i="9" l="1"/>
  <c r="G51" i="9" s="1"/>
  <c r="H51" i="9" s="1"/>
  <c r="D47" i="9"/>
</calcChain>
</file>

<file path=xl/sharedStrings.xml><?xml version="1.0" encoding="utf-8"?>
<sst xmlns="http://schemas.openxmlformats.org/spreadsheetml/2006/main" count="2374" uniqueCount="852">
  <si>
    <t>ITEM</t>
  </si>
  <si>
    <t>DISCRIMINAÇÃO DOS SERVIÇOS</t>
  </si>
  <si>
    <t>UNID</t>
  </si>
  <si>
    <t>QUANT</t>
  </si>
  <si>
    <t>PREÇO</t>
  </si>
  <si>
    <t>TOTAL</t>
  </si>
  <si>
    <t>1.0</t>
  </si>
  <si>
    <t>1.1</t>
  </si>
  <si>
    <t>CJ</t>
  </si>
  <si>
    <t>PLACA DA OBRA EM LONA COM PLOTAGEM GRÁFICA</t>
  </si>
  <si>
    <t>m²</t>
  </si>
  <si>
    <t>SEDOP      011340</t>
  </si>
  <si>
    <t>1.4</t>
  </si>
  <si>
    <t>2.0</t>
  </si>
  <si>
    <t>2.1</t>
  </si>
  <si>
    <t>m³</t>
  </si>
  <si>
    <t>2.2</t>
  </si>
  <si>
    <t>3.0</t>
  </si>
  <si>
    <t>FUNDAÇÃO:</t>
  </si>
  <si>
    <t>3.1</t>
  </si>
  <si>
    <t>4.0</t>
  </si>
  <si>
    <t>ESTRUTURA:</t>
  </si>
  <si>
    <t>4.1</t>
  </si>
  <si>
    <t>5.0</t>
  </si>
  <si>
    <t>PAREDES E PAINEIS</t>
  </si>
  <si>
    <t>5.1</t>
  </si>
  <si>
    <t>M</t>
  </si>
  <si>
    <t>6.0</t>
  </si>
  <si>
    <t>REVESTIMENTO:</t>
  </si>
  <si>
    <t>CHAPISCO DE CIMENTO E AREIA NO TRAÇO 1:3</t>
  </si>
  <si>
    <t>6.2</t>
  </si>
  <si>
    <t>REBOCO COM ARGAMASSA 1:6:ADIT. PLAST.</t>
  </si>
  <si>
    <t>6.3</t>
  </si>
  <si>
    <t>AZULEJO  BRANCO ASSENTADO A PRUMO NO TRAÇO 1:5:1</t>
  </si>
  <si>
    <t>7.0</t>
  </si>
  <si>
    <t>PAVIMENTAÇÃO:</t>
  </si>
  <si>
    <t>7.1</t>
  </si>
  <si>
    <t>7.2</t>
  </si>
  <si>
    <t>7.3</t>
  </si>
  <si>
    <t>8.0</t>
  </si>
  <si>
    <t>INSTALAÇÕES:</t>
  </si>
  <si>
    <t>ELÉTRICA:</t>
  </si>
  <si>
    <t>PONTO ILUMINAÇÃO RESIDENCIAL INCLUINDO INTERRUPTOR SIMPES, CAIXA ELÉTRICA, ELETRODUTO, CABO, RASGO, QUEBRA E CHUMBAMENTO. ( EXCLUINDO LUMINÁRIA E LAMPADA). AF 01/2016</t>
  </si>
  <si>
    <t>UND</t>
  </si>
  <si>
    <t>PONTO DE TOMADA RESIDENCIAL INCLUINDO TOMADA 20A/250V, CAIXA ELÉTRICA, ELETRODUTO, CABO, RASGO, QUEBRA E CHUMBAMENTO. AF_01/2016.</t>
  </si>
  <si>
    <t>PTS</t>
  </si>
  <si>
    <t>QUADRO DE DISTRIBUIÇÃO DE ENERGIA DE EMBUTIR, EM CHAPA METÁLICA, PARA 50 DISJUNTORES TERMOMAGNETICOS MONOPOLARES, COM BARRAMENTO TRIFÁSICO E NEUTRO, FORNECIMENTO E INSTALAÇÃO.</t>
  </si>
  <si>
    <t>HIDROSANITÁRIA:</t>
  </si>
  <si>
    <t>9.1.1</t>
  </si>
  <si>
    <t>PONTOS DE ESGOTO (INCL. TUBOS, CONEXÕES, CAIXA E RALOS)</t>
  </si>
  <si>
    <t>9.1.2</t>
  </si>
  <si>
    <t>PONTOS DE ÁGUA FRIA (INCL. TUBOS E CONEXÕES)</t>
  </si>
  <si>
    <t>9.1.4</t>
  </si>
  <si>
    <t>9.1.5</t>
  </si>
  <si>
    <t>9.1.6</t>
  </si>
  <si>
    <t>CAIXA DE GORDURA SIMPLES EM CONCRETO PRE-MOLDADO DN 40MM COM TAMPA - FORNECIMENTO E INSTALACAO</t>
  </si>
  <si>
    <t>9.1.7</t>
  </si>
  <si>
    <t>9.1.8</t>
  </si>
  <si>
    <t>10.0</t>
  </si>
  <si>
    <t>FORRO:</t>
  </si>
  <si>
    <t>10.1</t>
  </si>
  <si>
    <t>BARROTEAMENTO EM MADEIRA DE LEI P/ FORRO PVC.</t>
  </si>
  <si>
    <t>10.2</t>
  </si>
  <si>
    <t xml:space="preserve">FORRO EM LAMBRI DE PVC, FRISADO, BRANCO, RÉGUA  DE 20 CM. </t>
  </si>
  <si>
    <t>11.0</t>
  </si>
  <si>
    <t>ESQUADRIAS:</t>
  </si>
  <si>
    <t>11.1</t>
  </si>
  <si>
    <t>11.2</t>
  </si>
  <si>
    <t>JANELA DE ALUMÍNIO DE CORRER COM VIDROS E FERRAGENS</t>
  </si>
  <si>
    <t>12.0</t>
  </si>
  <si>
    <t>PINTURA:</t>
  </si>
  <si>
    <t>12.2</t>
  </si>
  <si>
    <t>PVA EXTERNA SEM MASSA, COM LIQUIDO PREPARADO.</t>
  </si>
  <si>
    <t>13.1</t>
  </si>
  <si>
    <t>13.2</t>
  </si>
  <si>
    <t>14.0</t>
  </si>
  <si>
    <t>LOUÇAS E METAIS:</t>
  </si>
  <si>
    <t>14.1</t>
  </si>
  <si>
    <t>BACIA SANITÁRIA (VASO) COM CAIXA ACOPLADA,DE LOUÇA BRANCA.</t>
  </si>
  <si>
    <t>14.2</t>
  </si>
  <si>
    <t>LAVATÓRIO DE LOUÇA, C/ COLUNA, TORNEIRA, SIFÃO E VALVULA.</t>
  </si>
  <si>
    <t>14.3</t>
  </si>
  <si>
    <t>14.4</t>
  </si>
  <si>
    <t>14.5</t>
  </si>
  <si>
    <t>15.0</t>
  </si>
  <si>
    <t>DIVERSOS:</t>
  </si>
  <si>
    <t>15.1</t>
  </si>
  <si>
    <t>15.2</t>
  </si>
  <si>
    <t>MASTRO FO.GO. SOBRE BASE DE CONCRETO</t>
  </si>
  <si>
    <t>LIMPEZA GERAL E ENTREGA DA OBRA</t>
  </si>
  <si>
    <t>M²</t>
  </si>
  <si>
    <t>m</t>
  </si>
  <si>
    <t>REVESTIMENTO</t>
  </si>
  <si>
    <t>PAVIMENTAÇÃO</t>
  </si>
  <si>
    <t>8.1</t>
  </si>
  <si>
    <t>8.2</t>
  </si>
  <si>
    <t>9.0</t>
  </si>
  <si>
    <t>9.1</t>
  </si>
  <si>
    <t>9.2</t>
  </si>
  <si>
    <t>9.2.1</t>
  </si>
  <si>
    <t>9.2.2</t>
  </si>
  <si>
    <t>9.2.5</t>
  </si>
  <si>
    <t>13.0</t>
  </si>
  <si>
    <t>13.3</t>
  </si>
  <si>
    <t>13.4</t>
  </si>
  <si>
    <t>LEVANTAMENTO DE  METRAGEM DE SERVIÇOS</t>
  </si>
  <si>
    <t xml:space="preserve">SEDOP        270220   </t>
  </si>
  <si>
    <t>SEDOP      110143</t>
  </si>
  <si>
    <t>SEDOP      110763</t>
  </si>
  <si>
    <t>SEDOP      180214</t>
  </si>
  <si>
    <t>SEDOP      180299</t>
  </si>
  <si>
    <t>SEDOP      140348</t>
  </si>
  <si>
    <t>SEDOP      190375</t>
  </si>
  <si>
    <t>SEDOP      260188</t>
  </si>
  <si>
    <t>SEDOP      150252</t>
  </si>
  <si>
    <t xml:space="preserve">CAIXA DE INSPEÇÃO EM ALVENARIA DE TIJOLO MACIÇO 60X60X60CM, REVESTIDA INTERNAMENTO COM BARRA LISA (CIMENTO E AREIA, TRAÇO 1:4) E=2,0CM, COM TAMPA PRÉ-MOLDADA DE CONCRETO E FUNDO DE CONCRETO 15MPA TIPO C </t>
  </si>
  <si>
    <t>BARRA EM AÇO - PNE</t>
  </si>
  <si>
    <t>VERGAS PRÉ-MOLDADAS PARA JANELAS COM MAIS DE 1,50M DE VÃO.</t>
  </si>
  <si>
    <t>VERGAS PRÉ-MOLDADAS PARA PORTAS COM ATÉ 1,50M DE VÃO.</t>
  </si>
  <si>
    <t>SINAPI      93184</t>
  </si>
  <si>
    <t>SINAPI      93183</t>
  </si>
  <si>
    <t>LOCAÇÃO DA OBRA A TRENA</t>
  </si>
  <si>
    <t>PORTA MAD. COMPENSA. C/ CAIX. ADUELA E ALIZAR</t>
  </si>
  <si>
    <t>ESTRUTURA EM MADEIRA DE LEI P/ TELHA DE FIBROCIMENTO - PÇ APARELHADA</t>
  </si>
  <si>
    <t>SEDOP      070053</t>
  </si>
  <si>
    <t>HASTE DE AÇO COBREADA 5/8"x2,40m C/ CONECTOR</t>
  </si>
  <si>
    <t>SEDOP       171164</t>
  </si>
  <si>
    <t>VENTILADOR DE TETO</t>
  </si>
  <si>
    <t>SEDOP       250732</t>
  </si>
  <si>
    <t>QUADRO DE MEDIÇÃO TRIFÁSICO (C/ DISJUNTOR)</t>
  </si>
  <si>
    <t>CAIXA DE PASSAGEM DE ALVENARIA 40x40x40cm C/ TAMPA DE CONCRETO</t>
  </si>
  <si>
    <t>ELETRODUTO FºGº 3/4"</t>
  </si>
  <si>
    <t>ELETRODUTO FºGº 1"</t>
  </si>
  <si>
    <t>SEDOP       171092</t>
  </si>
  <si>
    <t>SEDOP       180680</t>
  </si>
  <si>
    <t>ISOLADOR DE PLASTICO, TIPO ROLDANA, D= 72x72MM, PARA USO EM BAIXA TESÃO.</t>
  </si>
  <si>
    <t>SEDOP      130119</t>
  </si>
  <si>
    <t>TELHA DE FIBROCIMENTO ONDULADA E = 8 MM, DE 3,66 X 1,10 M (SEM AMIANTO)</t>
  </si>
  <si>
    <t>ESTRUTURA METÁLICA P/ COBERTURA - (INCL. PINTURA ANTI-CORROSIVA)</t>
  </si>
  <si>
    <t>COBERTURA - TELHA ALUMINIO TRAPEZOIDAL E= 0,5MM</t>
  </si>
  <si>
    <t>COBERTURA:</t>
  </si>
  <si>
    <t>Bloco em concreto armado p/ fundaçao (incl. forma)</t>
  </si>
  <si>
    <t>SEDOP             040283</t>
  </si>
  <si>
    <t>MOVIMENTO DE TERRA:</t>
  </si>
  <si>
    <t>SEDOP             30010</t>
  </si>
  <si>
    <t>Aterro c/ material fora da obra, incl. Apiloamento</t>
  </si>
  <si>
    <t>SEDOP             030011</t>
  </si>
  <si>
    <t>Escavação manual ate 1.50m de profundidade (Blocos e viga)</t>
  </si>
  <si>
    <t>IMPERMEABILIZAÇÃO:</t>
  </si>
  <si>
    <t>Impermeabilização rebaixos banho./coz.(tinta asfaltica) (bloco e baldrame)</t>
  </si>
  <si>
    <t>6.4</t>
  </si>
  <si>
    <t>TELA DE ACO SOLDADA NERVURADA CA-60</t>
  </si>
  <si>
    <t>9.1.9</t>
  </si>
  <si>
    <t>9.1.10</t>
  </si>
  <si>
    <t>9.1.11</t>
  </si>
  <si>
    <t>9.2.6</t>
  </si>
  <si>
    <t>Pia 01 cuba em aço inox c/torn.,sifao e valv.(1,50m)</t>
  </si>
  <si>
    <t>Chuveiro em PVC</t>
  </si>
  <si>
    <t>SEDOP      190218</t>
  </si>
  <si>
    <t>SEDOP      190238</t>
  </si>
  <si>
    <t>Descupinização</t>
  </si>
  <si>
    <t>COMBATE INCENDIO:</t>
  </si>
  <si>
    <t>Placa de sinalização fotoluminoscente</t>
  </si>
  <si>
    <t>SEDOP      241468</t>
  </si>
  <si>
    <t>Extintor de incêndio (pó químico) - 12 kg</t>
  </si>
  <si>
    <t>16.0</t>
  </si>
  <si>
    <t>16.1</t>
  </si>
  <si>
    <t>16.4</t>
  </si>
  <si>
    <t>16.5</t>
  </si>
  <si>
    <t>AC</t>
  </si>
  <si>
    <t>S</t>
  </si>
  <si>
    <t>R</t>
  </si>
  <si>
    <t>DF</t>
  </si>
  <si>
    <t>L</t>
  </si>
  <si>
    <t>Fórmula para o cálculo do B.D.I. ( benefícios e despesas indiretas )</t>
  </si>
  <si>
    <t>BDI  = ((1+AC+S+R+G)(1+DF)(1+L)/(1-I))-1</t>
  </si>
  <si>
    <t>FOSSA SÉPTICA EM ALVENARIA DE TIJOLO CERÂMICO MACIÇO, DIMENSÕES EXTERNAS DE 1,90X1,10X1,40 M, VOLUME DE 1.500 LITROS, REVESTIDO INTERNAMENTECOM MASSA ÚNICA E IMPERMEABILIZANTE E COM TAMPA DE CONCRETO ARMADO COM ESPESSURA DE 8 CM.</t>
  </si>
  <si>
    <t>SUMIDOURO EM ALVENARIA DE TIJOLO CERAMICO MACIÇO DIAMETRO 1,40M E ALTURA 5,00M, COM TAMPA EM CONCRETO ARMADO DIAMETRO 1,60M E ESPESSURA 10CM.</t>
  </si>
  <si>
    <t>FORRO EM LAMBRI DE PVC.</t>
  </si>
  <si>
    <t>SEDOP      141336</t>
  </si>
  <si>
    <t>BACIA SIFONADA DE LOUÇA C/ ASSENTO</t>
  </si>
  <si>
    <t>PIA 01 CUBA EM AÇO INOX C/TORN.,SIFAO E VALV.(1,50M)</t>
  </si>
  <si>
    <t>CHUVEIRO EM PVC.</t>
  </si>
  <si>
    <t>DESCUPINIZAÇÃO</t>
  </si>
  <si>
    <t>PLACA DE SINALIZAÇÃO FOTOLUMINOSCENTE</t>
  </si>
  <si>
    <t>SEDOP             010009</t>
  </si>
  <si>
    <t>CAMADA IMPERMEABILIZADORA E=10CM C/ SEIXO</t>
  </si>
  <si>
    <t>SEDOP      130507</t>
  </si>
  <si>
    <t>CIMENTADO QUEIMADO</t>
  </si>
  <si>
    <t>LAJOTA CERAMICA - PEI IV -  (PADRÃO MÉDIO)</t>
  </si>
  <si>
    <t xml:space="preserve">OBRA: </t>
  </si>
  <si>
    <t>TOMADOR:</t>
  </si>
  <si>
    <t>PREFEITURA MUNICIPAL DE ITAITUBA</t>
  </si>
  <si>
    <t>EMPREENDIMENTO:</t>
  </si>
  <si>
    <t>PROGRAMA:</t>
  </si>
  <si>
    <t>PLANO DE TRABALHO</t>
  </si>
  <si>
    <t>MODALIDADE:</t>
  </si>
  <si>
    <t>GESTOR:</t>
  </si>
  <si>
    <t>VALMIR CLIMACO DE AGUIAR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</si>
  <si>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</si>
  <si>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</si>
  <si>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</si>
  <si>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</si>
  <si>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</si>
  <si>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</si>
  <si>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</si>
  <si>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</si>
  <si>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TAXA DE RATEIO DA ADMINISTRAÇÃO CENTRAL</t>
  </si>
  <si>
    <t>TAXA DE GARANTIA DO EMPREENDIMENTO</t>
  </si>
  <si>
    <t>G</t>
  </si>
  <si>
    <t>TAXA DE SEGURO</t>
  </si>
  <si>
    <t>TAXA DE RISCO</t>
  </si>
  <si>
    <t>Sub-Total</t>
  </si>
  <si>
    <t>TAXA DE DESPESAS FINANCEIRAS</t>
  </si>
  <si>
    <t>TAXA DE LUCRO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</si>
  <si>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</si>
  <si>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</si>
  <si>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</si>
  <si>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</si>
  <si>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</si>
  <si>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</si>
  <si>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</si>
  <si>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</si>
  <si>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>BDI RESULTANTE</t>
  </si>
  <si>
    <t>Concreto armado fck=25MPA c/ forma mad. branca</t>
  </si>
  <si>
    <t>SEDOP                              190716</t>
  </si>
  <si>
    <t>SINAPI      94573</t>
  </si>
  <si>
    <t>JANELA DE ALUMÍNIO DE CORRER COM VIDROS E FERRAGENS, PADRONIZADA.</t>
  </si>
  <si>
    <t>APLICAÇÃO MANUAL DE PINTURA COM TINTA LÁTEX PVA EM PAREDES, DUAS DEMÃOS.</t>
  </si>
  <si>
    <t>Baldrame em concreto armado c/ cinta de amarração</t>
  </si>
  <si>
    <t>SEDOP             040284</t>
  </si>
  <si>
    <t>ALVENARIA DE VEDAÇÃO DE BLOCOS CERÂMICOS DE 9X19X39CM E ARGAMASSA DE ASSENTAMENTO COM PREPARO MANUAL</t>
  </si>
  <si>
    <t>SINAPI      87478</t>
  </si>
  <si>
    <t>3.2</t>
  </si>
  <si>
    <t>8.2.3</t>
  </si>
  <si>
    <t>8.2.4</t>
  </si>
  <si>
    <t>8.3</t>
  </si>
  <si>
    <t>SEDOP      130492</t>
  </si>
  <si>
    <t>CALÇADA(INCL. ALICERCE, BALDRME E CONCRETO C/ JUNTA SECA</t>
  </si>
  <si>
    <t>8.4</t>
  </si>
  <si>
    <t>1.1. 011340 - PLACA DA OBRA EM LONA COM PLOTAGEM GRÁFICA - m²</t>
  </si>
  <si>
    <t>MATERIAL</t>
  </si>
  <si>
    <t xml:space="preserve">FONTE </t>
  </si>
  <si>
    <t>COEFICENTE</t>
  </si>
  <si>
    <t>PREÇO UNITÁRIO</t>
  </si>
  <si>
    <t>SEDOP</t>
  </si>
  <si>
    <t>H</t>
  </si>
  <si>
    <t>D00475</t>
  </si>
  <si>
    <t>D00084</t>
  </si>
  <si>
    <t>Prego 1 1/2"x13</t>
  </si>
  <si>
    <t>KG</t>
  </si>
  <si>
    <t>D00281</t>
  </si>
  <si>
    <t>Pernamanca 3" x 2" 20 pls - madeira branca</t>
  </si>
  <si>
    <t>Dz</t>
  </si>
  <si>
    <t>VALOR S/ LEI</t>
  </si>
  <si>
    <t>ENCARGOS: H:141,86% OU M:66,28%</t>
  </si>
  <si>
    <t>TOTAL C/ ENCARGOS S/ BDI</t>
  </si>
  <si>
    <t>1.2. 010009 -LOCAÇÃO DA OBRA A TRENA- m²</t>
  </si>
  <si>
    <t>D00238</t>
  </si>
  <si>
    <t>Linha de nylon no. 80</t>
  </si>
  <si>
    <t>Rl</t>
  </si>
  <si>
    <t>D00016</t>
  </si>
  <si>
    <t>Tábua de madeira branca 4m</t>
  </si>
  <si>
    <t>D00043</t>
  </si>
  <si>
    <t>Arame recozido No. 18</t>
  </si>
  <si>
    <t>D00081</t>
  </si>
  <si>
    <t>Prego 2 1/2"x10</t>
  </si>
  <si>
    <t>2.1. 030010 -Escavação manual ate 1.50m de profundidade- m³</t>
  </si>
  <si>
    <t>2.2. 030011 -Aterro c/ material fora da obra, incl. Apiloamento- m³</t>
  </si>
  <si>
    <t>J00001</t>
  </si>
  <si>
    <t>Aterro arenoso</t>
  </si>
  <si>
    <t>M³</t>
  </si>
  <si>
    <t>Compactador de solo CM-13</t>
  </si>
  <si>
    <t>3.1. 040283 -Bloco em concreto armado p/ fundaçao (incl. forma)- m³</t>
  </si>
  <si>
    <t>Forma c/ madeira branca</t>
  </si>
  <si>
    <t>Desforma</t>
  </si>
  <si>
    <t>Armação p/ concreto</t>
  </si>
  <si>
    <t>Concreto c/ seixo Fck= 20 MPA (incl. preparo e lançamento)</t>
  </si>
  <si>
    <t>3.2. 040284 -  Baldrame em concreto armado c/ cinta de amarração - M³</t>
  </si>
  <si>
    <t>SINAPI</t>
  </si>
  <si>
    <t>88316</t>
  </si>
  <si>
    <t>SERVENTE COM ENCARGOS COMPLEMENTARES</t>
  </si>
  <si>
    <t>6.1. 87478 - ALVENARIA DE VEDAÇÃO DE BLOCOS CERÂMICOS FURADOS NA VERTICAL DE 9X19X3 9CM (ESPESSURA 9CM) DE PAREDES COM ÁREA LÍQUIDA MAIOR OU IGUAL A 6M² S EM VÃOS E ARGAMASSA DE ASSENTAMENTO COM PREPARO MANUAL. - m²</t>
  </si>
  <si>
    <t>TELA DE ACO SOLDADA GALVANIZADA/ZINCADA PARA ALVENARIA, FIO D = *1,20 A 1,70* MM, MALHA 15 X 15 MM, (C X L) *50 X 7,5* CM</t>
  </si>
  <si>
    <t>PINO DE ACO COM FURO, HASTE = 27 MM (ACAO DIRETA)</t>
  </si>
  <si>
    <t>CENTO</t>
  </si>
  <si>
    <t>BLOCO CERAMICO DE VEDACAO COM FUROS NA VERTICAL, 9 X 19 X 39 CM - 4,5 MPA (NBR 15270)</t>
  </si>
  <si>
    <t>ARGAMASSA TRAÇO 1:2:8 (CIMENTO, CAL E AREIA MÉDIA) PARA EMBOÇO/MASSA ÚNICA /ASSENTAMENTO DE ALVENARIA DE VEDAÇÃO, PREPARO MANUAL.</t>
  </si>
  <si>
    <t>PEDREIRO COM ENCARGOS COMPLEMENTARES</t>
  </si>
  <si>
    <t>6.2. 93183 - VERGAS PRÉ-MOLDADAS PARA JANELAS COM MAIS DE 1,50M DE VÃO. - m</t>
  </si>
  <si>
    <t>DESMOLDANTE PROTETOR PARA FORMAS DE MADEIRA, DE BASE OLEOSA EMULSIONADA EM AGUA</t>
  </si>
  <si>
    <t>ESPACADOR / DISTANCIADOR CIRCULAR COM ENTRADA LATERAL, EM PLASTICO, PARA VERGALHAO *4,2 A 12,5* MM, COBRIMENTO 20 MM</t>
  </si>
  <si>
    <t>ARGAMASSA TRAÇO 1:2:9 (CIMENTO, CAL E AREIA MÉDIA) PARA EMBOÇO/MASSA ÚNICA /ASSENTAMENTO DE ALVENARIA DE VEDAÇÃO, PREPARO MECÂNICO COM BETONEIRA 600 L</t>
  </si>
  <si>
    <t>FABRICAÇÃO DE FÔRMA PARA VIGAS, COM MADEIRA SERRADA, E = 25 MM</t>
  </si>
  <si>
    <t>CORTE E DOBRA DE AÇO CA-50, DIÂMETRO DE 8,0 MM, UTILIZADO EM ESTRUTURAS DIVERSAS, EXCETO LAJES</t>
  </si>
  <si>
    <t>CONCRETO FCK = 20MPA, TRAÇO 1:2,7:3 (CIMENTO/ AREIA MÉDIA/ BRITA 1) - PREPARO MECÂNICO COM BETONEIRA 600 L.</t>
  </si>
  <si>
    <t>6.3. 93184 - VERGAS PRÉ-MOLDADAS PARA PORTAS COM MAIS DE 1,50M DE VÃO. - m</t>
  </si>
  <si>
    <t>7.1. 110143 - CHAPISCO DE CIMENTO E AREIA NO TRAÇO 1:3 - m²</t>
  </si>
  <si>
    <t>Argamassa de cimento e areia no traço 1:3</t>
  </si>
  <si>
    <t>7.2. 110763 - REBOCO COM ARGAMASSA 1:6:ADIT. PLAST. - m²</t>
  </si>
  <si>
    <t>D00080</t>
  </si>
  <si>
    <t>Argamassa AC-I</t>
  </si>
  <si>
    <t>D00079</t>
  </si>
  <si>
    <t>Rejunte (p/ ceramica)</t>
  </si>
  <si>
    <t>8.1. 130507 - CAMADA IMPERMEABILIZADORA E=10CM C/ SEIXO - m²</t>
  </si>
  <si>
    <t>J00007</t>
  </si>
  <si>
    <t>J00005</t>
  </si>
  <si>
    <t>J00003</t>
  </si>
  <si>
    <t>SC</t>
  </si>
  <si>
    <t>Areia</t>
  </si>
  <si>
    <t>Cimento</t>
  </si>
  <si>
    <t>8.3. 130492 - CALÇADA(INCL. ALICERCE, BALDRME E CONCRETO C/ JUNTA SECA - m²</t>
  </si>
  <si>
    <t>Escavação manual ate 1.50m de profundidade</t>
  </si>
  <si>
    <t>Fundação corrida/bloco c/pedra preta arg.no traço 1:8</t>
  </si>
  <si>
    <t>Baldrame em conc.ciclópico c/pedra preta incl.forma</t>
  </si>
  <si>
    <t>Concreto c/ seixo e junta seca e=10cm</t>
  </si>
  <si>
    <t>8.4. 130119 - LAJOTA CERAMICA - PEI IV -  (PADRÃO MÉDIO) - m²</t>
  </si>
  <si>
    <t>RASGO EM ALVENARIA PARA ELETRODUTOS COM DIAMETROS MENORES OU IGUAIS A 40 MM</t>
  </si>
  <si>
    <t>CHUMBAMENTO LINEAR EM ALVENARIA PARA RAMAIS/DISTRIBUIÇÃO COM DIÂMETROS MENORES OU IGUAIS A 40 MM.</t>
  </si>
  <si>
    <t>ELETRODUTO FLEXÍVEL CORRUGADO, PVC, DN 20 MM (1/2"), PARA CIRCUITOS TERMINAIS, INSTALADO EM LAJE - FORNECIMENTO E INSTALAÇÃO.</t>
  </si>
  <si>
    <t>ELETRODUTO FLEXÍVEL CORRUGADO, PVC, DN 20 MM (1/2"), PARA CIRCUITOS TERMINAIS, INSTALADO EM PAREDE - FORNECIMENTO E INSTALAÇÃO.</t>
  </si>
  <si>
    <t>CABO DE COBRE FLEXÍVEL ISOLADO, 1,5 MM², ANTI-CHAMA 450/750 V, PARA CIRCUITOS TERMINAIS - FORNECIMENTO E INSTALAÇÃO.</t>
  </si>
  <si>
    <t>CAIXA OCTOGONAL 3" X 3", PVC, INSTALADA EM LAJE - FORNECIMENTO E INSTALAÇÃO.</t>
  </si>
  <si>
    <t>CAIXA RETANGULAR 4" X 2" MÉDIA (1,30 M DO PISO), PVC, INSTALADA EM PAREDE- FORNECIMENTO E INSTALAÇÃO.</t>
  </si>
  <si>
    <t>INTERRUPTOR SIMPLES (1 MÓDULO), 10A/250V, INCLUINDO SUPORTE E PLACA - FORNECIMENTO E INSTALAÇÃO.</t>
  </si>
  <si>
    <t>9.1.2. 93143 -PONTO DE TOMADA RESIDENCIAL INCLUINDO TOMADA 20A/250V, CAIXA ELÉTRICA, ELETRODUTO, CABO, RASGO, QUEBRA E CHUMBAMENTO.- UND</t>
  </si>
  <si>
    <t>90447</t>
  </si>
  <si>
    <t>RASGO EM ALVENARIA PARA ELETRODUTOS COM DIAMETROS MENORES OU IGUAIS A 40 MM. AF_05/2015</t>
  </si>
  <si>
    <t>2,2000000</t>
  </si>
  <si>
    <t>90456</t>
  </si>
  <si>
    <t>QUEBRA EM ALVENARIA PARA INSTALAÇÃO DE CAIXA DE TOMADA (4X4 OU 4X2). AF_05/2015</t>
  </si>
  <si>
    <t>UN</t>
  </si>
  <si>
    <t>1,0000000</t>
  </si>
  <si>
    <t>90466</t>
  </si>
  <si>
    <t>CHUMBAMENTO LINEAR EM ALVENARIA PARA RAMAIS/DISTRIBUIÇÃO COM DIÂMETROS MENORES OU IGUAIS A 40 MM. AF_05/2015</t>
  </si>
  <si>
    <t>91842</t>
  </si>
  <si>
    <t>ELETRODUTO FLEXÍVEL CORRUGADO, PVC, DN 20 MM (1/2"), PARA CIRCUITOS TERMINAIS, INSTALADO EM LAJE - FORNECIMENTO E INSTALAÇÃO. AF_12/2015</t>
  </si>
  <si>
    <t>2,0000000</t>
  </si>
  <si>
    <t>91852</t>
  </si>
  <si>
    <t>ELETRODUTO FLEXÍVEL CORRUGADO, PVC, DN 20 MM (1/2"), PARA CIRCUITOS TERMINAIS, INSTALADO EM PAREDE - FORNECIMENTO E INSTALAÇÃO. AF_12/2015</t>
  </si>
  <si>
    <t>91926</t>
  </si>
  <si>
    <t>CABO DE COBRE FLEXÍVEL ISOLADO, 2,5 MM², ANTI-CHAMA 450/750 V, PARA CIRCUITOS TERMINAIS - FORNECIMENTO E INSTALAÇÃO. AF_12/2015</t>
  </si>
  <si>
    <t>12,6000000</t>
  </si>
  <si>
    <t>91937</t>
  </si>
  <si>
    <t>CAIXA OCTOGONAL 3" X 3", PVC, INSTALADA EM LAJE - FORNECIMENTO E INSTALAÇÃO. AF_12/2015</t>
  </si>
  <si>
    <t>0,3750000</t>
  </si>
  <si>
    <t>91940</t>
  </si>
  <si>
    <t>CAIXA RETANGULAR 4" X 2" MÉDIA (1,30 M DO PISO), PVC, INSTALADA EM PAREDE - FORNECIMENTO E INSTALAÇÃO. AF_12/2015</t>
  </si>
  <si>
    <t>91997</t>
  </si>
  <si>
    <t>TOMADA MÉDIA DE EMBUTIR (1 MÓDULO), 2P+T 20 A, INCLUINDO SUPORTE E PLACA - FORNECIMENTO E INSTALAÇÃO. AF_12/2015</t>
  </si>
  <si>
    <t>AUXILIAR DE ELETRICISTA COM ENCARGOS COMPLEMENTARES</t>
  </si>
  <si>
    <t>88264</t>
  </si>
  <si>
    <t>ELETRICISTA COM ENCARGOS COMPLEMENTARES</t>
  </si>
  <si>
    <t>9.1.4. 171164 -HASTE DE AÇO COBREADA 5/8"x2,40m C/ CONECTOR.- UND</t>
  </si>
  <si>
    <t>E0058</t>
  </si>
  <si>
    <t>9.1.5. 250732 -VENTILADOR DE TETO.- UND</t>
  </si>
  <si>
    <t>E00771</t>
  </si>
  <si>
    <t>9.1.7. 180680 -Caixa em alvenaria de 40x40x40cm c/ tpo. concreto- UND</t>
  </si>
  <si>
    <t>Lastro de concreto magro c/ seixo</t>
  </si>
  <si>
    <t>Concreto armado Fck=15 MPA c/forma mad. branca</t>
  </si>
  <si>
    <t>Alvenaria tijolo de barro a singelo</t>
  </si>
  <si>
    <t>Chapisco de cimento e areia no traço 1:3</t>
  </si>
  <si>
    <t>Reboco com argamassa 1:6:Adit. Plast.</t>
  </si>
  <si>
    <t>Cimentado liso e=2cm traço 1:3</t>
  </si>
  <si>
    <t>9.1.8. 171092 -Eletroduto de F°G° de 3/4"- M</t>
  </si>
  <si>
    <t>E00266</t>
  </si>
  <si>
    <t>Eletroduto - ferro galvanizado 3/4"</t>
  </si>
  <si>
    <t>9.1.9. 171017 - Eletroduto de F°G° de 1"- M</t>
  </si>
  <si>
    <t>E00267</t>
  </si>
  <si>
    <t>9.1.10. 171175 -Isolador roldana 72x72- UND</t>
  </si>
  <si>
    <t>E00568</t>
  </si>
  <si>
    <t>Isolador roldana 72x72</t>
  </si>
  <si>
    <t>9.2.1. 180214 - Ponto de esgoto (incl. tubos, conexoes,cx. E ralos)- pt</t>
  </si>
  <si>
    <t>H00089</t>
  </si>
  <si>
    <t>Te longo em PVC - JS - 100x75mm (LS)</t>
  </si>
  <si>
    <t>H00086</t>
  </si>
  <si>
    <t>Ralo PVC c/ saída 100x53x40mm</t>
  </si>
  <si>
    <t>H00088</t>
  </si>
  <si>
    <t>Joelho/Cotovelo 90º em PVC - JS - 40mm-LH</t>
  </si>
  <si>
    <t>H00008</t>
  </si>
  <si>
    <t>Caixa sifonada de PVC c/ grelha - 100x100x50mm</t>
  </si>
  <si>
    <t>H00084</t>
  </si>
  <si>
    <t>Junção simples inv.45 em PVC - JS - 75x75mm (LS)</t>
  </si>
  <si>
    <t>H00003</t>
  </si>
  <si>
    <t>Tubo em PVC - 50mm (LS)</t>
  </si>
  <si>
    <t>H00085</t>
  </si>
  <si>
    <t>Curva 45 em PVC - JS - 75mm (LH)</t>
  </si>
  <si>
    <t>H00004</t>
  </si>
  <si>
    <t>Tubo em PVC - 40mm (LS)</t>
  </si>
  <si>
    <t>9.2.2. 180299 - Ponto de agua (incl. tubos e conexoes)- pt</t>
  </si>
  <si>
    <t>H00079</t>
  </si>
  <si>
    <t>H00082</t>
  </si>
  <si>
    <t>H00080</t>
  </si>
  <si>
    <t>H00074</t>
  </si>
  <si>
    <t>H00078</t>
  </si>
  <si>
    <t>5678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</si>
  <si>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</si>
  <si>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</si>
  <si>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5679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</si>
  <si>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</si>
  <si>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CHI</t>
  </si>
  <si>
    <t>7258</t>
  </si>
  <si>
    <t>TIJOLO CERAMICO MACICO *5 X 10 X 20* CM</t>
  </si>
  <si>
    <t>87316</t>
  </si>
  <si>
    <t>ARGAMASSA TRAÇO 1:4 (CIMENTO E AREIA GROSSA) PARA CHAPISCO CONVENCIONAL, PREPARO MECÂNICO COM BETONEIRA 400 L. AF_06/2014</t>
  </si>
  <si>
    <t>M3</t>
  </si>
  <si>
    <t>0,0155000</t>
  </si>
  <si>
    <t>88309</t>
  </si>
  <si>
    <t>89995</t>
  </si>
  <si>
    <t>GRAUTEAMENTO DE CINTA SUPERIOR OU DE VERGA EM ALVENARIA ESTRUTURAL. AF_01/2015</t>
  </si>
  <si>
    <t>89998</t>
  </si>
  <si>
    <t>ARMAÇÃO DE CINTA DE ALVENARIA ESTRUTURAL; DIÂMETRO DE 10,0 MM. AF_01/2015</t>
  </si>
  <si>
    <t>92783</t>
  </si>
  <si>
    <t>ARMAÇÃO DE LAJE DE UMA ESTRUTURA CONVENCIONAL DE CONCRETO ARMADO EM UMA EDIFICAÇÃO TÉRREA OU SOBRADO UTILIZANDO AÇO CA-60 DE 4,2 MM - MONTAGEM. AF_12/2015</t>
  </si>
  <si>
    <t>94116</t>
  </si>
  <si>
    <t>LASTRO COM PREPARO DE FUNDO, LARGURA MAIOR OU IGUAL A 1,5 M, COM CAMADA DE BRITA, LANÇAMENTO MECANIZADO, EM LOCAL COM NÍVEL BAIXO DE INTERFERÊNCIA. AF_06/2016</t>
  </si>
  <si>
    <t>94970</t>
  </si>
  <si>
    <t>CONCRETO FCK = 20MPA, TRAÇO 1:2,7:3 (CIMENTO/ AREIA MÉDIA/ BRITA 1)  - PREPARO MECÂNICO COM BETONEIRA 600 L. AF_07/2016</t>
  </si>
  <si>
    <t>96536</t>
  </si>
  <si>
    <t>FABRICAÇÃO, MONTAGEM E DESMONTAGEM DE FÔRMA PARA VIGA BALDRAME, EM MADEIRA SERRADA, E=25 MM, 4 UTILIZAÇÕES. AF_06/2017</t>
  </si>
  <si>
    <t>M2</t>
  </si>
  <si>
    <t>96920</t>
  </si>
  <si>
    <t>ARGAMASSA TRAÇO 1:3 (CIMENTO E AREIA), PREPARO MECANICO , INCLUSO ADITIVO IMPERMEABILIZANTE</t>
  </si>
  <si>
    <t>97735</t>
  </si>
  <si>
    <t>PEÇA RETANGULAR PRÉ-MOLDADA, VOLUME DE CONCRETO DE 30 A 100 LITROS, TAXA DE AÇO APROXIMADA DE 30KG/M³. AF_01/2018</t>
  </si>
  <si>
    <t>H00055</t>
  </si>
  <si>
    <t>10.1. 140348 -Barroteamento em madeira de lei p/ forro PVC- M²</t>
  </si>
  <si>
    <t>D00012</t>
  </si>
  <si>
    <t>Ripão em madeira de lei 2"x1" serr.</t>
  </si>
  <si>
    <t>DZ</t>
  </si>
  <si>
    <t>A00024</t>
  </si>
  <si>
    <t>Forro em lambri de PVC</t>
  </si>
  <si>
    <t>11.2. 94573 -JANELA DE ALUMÍNIO DE CORRER COM VIDROS E FERRAGENS, PADRONIZADA.- M²</t>
  </si>
  <si>
    <t>4377</t>
  </si>
  <si>
    <t>PARAFUSO DE ACO ZINCADO COM ROSCA SOBERBA, CABECA CHATA E FENDA SIMPLES, DIAMETRO 4,2 MM, COMPRIMENTO * 32 * MM</t>
  </si>
  <si>
    <t>7,3000000</t>
  </si>
  <si>
    <t>34364</t>
  </si>
  <si>
    <t>JANELA DE CORRER EM ALUMINIO, 120 X 150 CM (A X L), 4 FLS, BANDEIRA COM BASCULA,  ACABAMENTO ACET OU BRILHANTE, BATENTE/REQUADRO DE 6 A 14 CM, COM VIDRO, SEM GUARNICAO/ALIZAR</t>
  </si>
  <si>
    <t>0,5560000</t>
  </si>
  <si>
    <t>39961</t>
  </si>
  <si>
    <t>SILICONE ACETICO USO GERAL INCOLOR 280 G</t>
  </si>
  <si>
    <t>0,5600000</t>
  </si>
  <si>
    <t>0,9600000</t>
  </si>
  <si>
    <t>0,4800000</t>
  </si>
  <si>
    <t>12.1. 88487 -APLICAÇÃO MANUAL DE PINTURA COM TINTA LÁTEX PVA EM PAREDES, DUAS DEMÃOS- M²</t>
  </si>
  <si>
    <t>7345</t>
  </si>
  <si>
    <t>TINTA LATEX PVA PREMIUM, COR BRANCA</t>
  </si>
  <si>
    <t>0,3300000</t>
  </si>
  <si>
    <t>88310</t>
  </si>
  <si>
    <t>PINTOR COM ENCARGOS COMPLEMENTARES</t>
  </si>
  <si>
    <t>0,1300000</t>
  </si>
  <si>
    <t>0,0480000</t>
  </si>
  <si>
    <t>P00007</t>
  </si>
  <si>
    <t>Lixa para parede</t>
  </si>
  <si>
    <t>P00003</t>
  </si>
  <si>
    <t>Tinta latex exterior</t>
  </si>
  <si>
    <t>GL</t>
  </si>
  <si>
    <t>P00029</t>
  </si>
  <si>
    <t>Líquido preparador p/ parede</t>
  </si>
  <si>
    <t>13.1. 190090 - Bacia sifonada de louça c/ assento- UND</t>
  </si>
  <si>
    <t>H00022</t>
  </si>
  <si>
    <t>Assento plastico</t>
  </si>
  <si>
    <t>H00023</t>
  </si>
  <si>
    <t>Bolsa plastica (vaso sanitario)</t>
  </si>
  <si>
    <t>H00021</t>
  </si>
  <si>
    <t>Bacia sanitaria de louca</t>
  </si>
  <si>
    <t>H00025</t>
  </si>
  <si>
    <t>Tubo de ligacao em PVC c/ canopla (LS)</t>
  </si>
  <si>
    <t>H00042</t>
  </si>
  <si>
    <t>Parafuso niquelado para loucas sanitarias</t>
  </si>
  <si>
    <t>Anel de borracha de 1"</t>
  </si>
  <si>
    <t>D00223</t>
  </si>
  <si>
    <t>Adesivo p/ PVC - 75g</t>
  </si>
  <si>
    <t>TB</t>
  </si>
  <si>
    <t>D00222</t>
  </si>
  <si>
    <t>Solução limpadora</t>
  </si>
  <si>
    <t>13.2. 190375 - Lavatorio de louça c/col.,torneira,sifao e valv.- UND</t>
  </si>
  <si>
    <t>H00030</t>
  </si>
  <si>
    <t>Lavatorio de louca com coluna</t>
  </si>
  <si>
    <t>H00029</t>
  </si>
  <si>
    <t>Tubo de ligacao niquelado com canopla</t>
  </si>
  <si>
    <t>Fita de vedacao</t>
  </si>
  <si>
    <t>H00032</t>
  </si>
  <si>
    <t>Sifao metalico de 1 1/2 "</t>
  </si>
  <si>
    <t>H00028</t>
  </si>
  <si>
    <t>Valv. p/ lavat./bide d = 1" - cromada</t>
  </si>
  <si>
    <t>H00056</t>
  </si>
  <si>
    <t>Torneira metalica p/ lavatorio de 1/2"</t>
  </si>
  <si>
    <t>H00016</t>
  </si>
  <si>
    <t>Sifao metalico de 2''</t>
  </si>
  <si>
    <t>H00019</t>
  </si>
  <si>
    <t>Torneira longa metalica de 3/4"</t>
  </si>
  <si>
    <t>H00020</t>
  </si>
  <si>
    <t>Valvula p/ pia d = 2" - inox</t>
  </si>
  <si>
    <t>H00018</t>
  </si>
  <si>
    <t>Pia de aco inoxidavel c/ 01 cuba de 1,50m</t>
  </si>
  <si>
    <t>H00043</t>
  </si>
  <si>
    <t>D00002</t>
  </si>
  <si>
    <t>Massa de vedação</t>
  </si>
  <si>
    <t>D00175</t>
  </si>
  <si>
    <t>D00001</t>
  </si>
  <si>
    <t>Parafuso fo go 5/16" c= 110mm</t>
  </si>
  <si>
    <t>D00209</t>
  </si>
  <si>
    <t>Gancho chato p/ telha fibrocimento</t>
  </si>
  <si>
    <t>D00344</t>
  </si>
  <si>
    <t>Arruela concava em PVC d=5/16"</t>
  </si>
  <si>
    <t>15.1. 241468 - Placa de sinalização fotoluminoscente- und</t>
  </si>
  <si>
    <t>D00467</t>
  </si>
  <si>
    <t>16.1. 190716 - Barra em aço inox (PNE)- m</t>
  </si>
  <si>
    <t>D00335</t>
  </si>
  <si>
    <t>Barra em aço inox - 1 1/4"</t>
  </si>
  <si>
    <t>Argamassa de cimento e areia 1:4</t>
  </si>
  <si>
    <t>16.2. 270220- Limpeza geral e entrega da obra- M²</t>
  </si>
  <si>
    <t>16.3. 260188 - Mastro em fo.go. sobre base de concreto-3 un(det.22)- CJ</t>
  </si>
  <si>
    <t>Gimo - cupim</t>
  </si>
  <si>
    <t>D00117</t>
  </si>
  <si>
    <t>Mastro fo go h = 6m</t>
  </si>
  <si>
    <t>Retirada de entulho - manualmente (incl. caixa coletora)</t>
  </si>
  <si>
    <t>Concreto c/ seixo Fck= 13.5 MPA (incl. preparo e lançamento)</t>
  </si>
  <si>
    <t>Seixo lavado</t>
  </si>
  <si>
    <t>Concreto armado p/ calhas e percintas</t>
  </si>
  <si>
    <t>Alvenaria tijolo de barro a cutelo</t>
  </si>
  <si>
    <t>CAIXA DE GORDURA SIMPLES, CIRCULAR, EM CONCRETO PRÉ-MOLDADO, DIÂMETRO INTERNO = 0,4 M, ALTURA INTERNA = 0,4 M. AF_05/2018</t>
  </si>
  <si>
    <t>0,0521000</t>
  </si>
  <si>
    <t>11881</t>
  </si>
  <si>
    <t>CAIXA GORDURA, SIMPLES, CONCRETO PRE MOLDADO, CIRCULAR, COM TAMPA, D = 40 CM</t>
  </si>
  <si>
    <t>0,0642000</t>
  </si>
  <si>
    <t>94111</t>
  </si>
  <si>
    <t>LASTRO DE VALA COM PREPARO DE FUNDO, LARGURA MENOR QUE 1,5 M, COM CAMADA DE AREIA, LANÇAMENTO MECANIZADO, EM LOCAL COM NÍVEL BAIXO DE INTERFERÊNCIA. AF_06/2016</t>
  </si>
  <si>
    <t>0,0192000</t>
  </si>
  <si>
    <t xml:space="preserve">CAIXA DE INSPEÇÃO EM CONCRETO PRÉ-MOLDADO DN 60CM COM TAMPA H= 60CM - FORNECIMENTO E INSTALACAO  </t>
  </si>
  <si>
    <t>SINAPI     74166/001</t>
  </si>
  <si>
    <t>370</t>
  </si>
  <si>
    <t>AREIA MEDIA - POSTO JAZIDA/FORNECEDOR (RETIRADO NA JAZIDA, SEM TRANSPORTE)</t>
  </si>
  <si>
    <t>0,0020000</t>
  </si>
  <si>
    <t>1379</t>
  </si>
  <si>
    <t>CIMENTO PORTLAND COMPOSTO CP II-32</t>
  </si>
  <si>
    <t>3279</t>
  </si>
  <si>
    <t>CAIXA INSPECAO, CONCRETO PRE MOLDADO, CIRCULAR, COM TAMPA, D = 60* CM, H= 60* CM</t>
  </si>
  <si>
    <t>88248</t>
  </si>
  <si>
    <t>AUXILIAR DE ENCANADOR OU BOMBEIRO HIDRÁULICO COM ENCARGOS COMPLEMENTARES</t>
  </si>
  <si>
    <t>88267</t>
  </si>
  <si>
    <t>ENCANADOR OU BOMBEIRO HIDRÁULICO COM ENCARGOS COMPLEMENTARES</t>
  </si>
  <si>
    <t>1,5000000</t>
  </si>
  <si>
    <t>REF. CÓD</t>
  </si>
  <si>
    <t>DESCRIÇÃO</t>
  </si>
  <si>
    <t>UNID.</t>
  </si>
  <si>
    <t>QUANT.</t>
  </si>
  <si>
    <t>B.D.I (%) OBRA</t>
  </si>
  <si>
    <t>UNITÁRIO SEM BDI</t>
  </si>
  <si>
    <t>UNITÁRIO COM BDI</t>
  </si>
  <si>
    <t>TOTAL S/ BDI</t>
  </si>
  <si>
    <t>TOTAL C/ BDI</t>
  </si>
  <si>
    <t>SERVIÇOS PRELIMINARES</t>
  </si>
  <si>
    <t>INCLUSO</t>
  </si>
  <si>
    <t>MOVIMENTO DE TERRA</t>
  </si>
  <si>
    <t>FUNDAÇÃO</t>
  </si>
  <si>
    <t>ESTRUTURA</t>
  </si>
  <si>
    <t>IMPERMEABILIZAÇÃO</t>
  </si>
  <si>
    <t xml:space="preserve">M2 </t>
  </si>
  <si>
    <t>PAREDES E PAINÉIS</t>
  </si>
  <si>
    <t>INSTALAÇÕES</t>
  </si>
  <si>
    <t>INSTALAÇÃO ELÉTRICA</t>
  </si>
  <si>
    <t>SEDOP                        171017</t>
  </si>
  <si>
    <t>INSTALAÇÃO HIDROSSANITÁRIA</t>
  </si>
  <si>
    <t>FORRO</t>
  </si>
  <si>
    <t>ESQUADRIAS</t>
  </si>
  <si>
    <t>PINTURA</t>
  </si>
  <si>
    <t>SINAPI      88487</t>
  </si>
  <si>
    <t>LOUÇAS E METAIS</t>
  </si>
  <si>
    <t>COBERTURA</t>
  </si>
  <si>
    <t>COMBATE A INCENDIO</t>
  </si>
  <si>
    <t>DIVERSOS</t>
  </si>
  <si>
    <t xml:space="preserve">TOTAL GERAL </t>
  </si>
  <si>
    <t xml:space="preserve"> CRONOGRAMA FÍSICO-FINANCEIRO DETALHADO</t>
  </si>
  <si>
    <t>%</t>
  </si>
  <si>
    <t>DIAS</t>
  </si>
  <si>
    <t>PARCIAL SIMPLES R$</t>
  </si>
  <si>
    <t>PERCENTUAIS SIMPLES %</t>
  </si>
  <si>
    <t>PARCIAIS ACUMULADOS R$</t>
  </si>
  <si>
    <t>PERCENTUAIS ACUMULADOS %</t>
  </si>
  <si>
    <r>
      <t xml:space="preserve">LOCAL DA OBRA: </t>
    </r>
    <r>
      <rPr>
        <sz val="10"/>
        <rFont val="Courier New"/>
        <family val="3"/>
      </rPr>
      <t>RODOVIA TRANSAMAZÔNICA KM 17 - COMUNIDADE BOA VISTA</t>
    </r>
  </si>
  <si>
    <r>
      <rPr>
        <b/>
        <sz val="10"/>
        <rFont val="Courier New"/>
        <family val="3"/>
      </rPr>
      <t>DATA LEVANTAMENTO</t>
    </r>
    <r>
      <rPr>
        <sz val="10"/>
        <rFont val="Courier New"/>
        <family val="3"/>
      </rPr>
      <t>: 28</t>
    </r>
    <r>
      <rPr>
        <sz val="12"/>
        <rFont val="Courier New"/>
        <family val="3"/>
      </rPr>
      <t>/05/2019</t>
    </r>
  </si>
  <si>
    <t>VALOR DA OBRA:</t>
  </si>
  <si>
    <t>CAMADA REGULARIZADORA</t>
  </si>
  <si>
    <t>SEDOP      130110</t>
  </si>
  <si>
    <t>SINAPI                  93143</t>
  </si>
  <si>
    <t>SEDOP      190090</t>
  </si>
  <si>
    <t>SEDOP       90822</t>
  </si>
  <si>
    <t>SEDOP      90825</t>
  </si>
  <si>
    <t>Argamassa de cimento e areia 1:6</t>
  </si>
  <si>
    <t>SEDOP             050729</t>
  </si>
  <si>
    <t>SEDOP      110762</t>
  </si>
  <si>
    <t>PISOS</t>
  </si>
  <si>
    <t>EMBOÇO COM ARGAMASSA 1:6:ADIT. PLAST.</t>
  </si>
  <si>
    <t>PONTO ILUMINAÇÃO RESIDENCIAL INCLUINDO INTERRUPTOR SIMPLES, CAIXA ELÉTRICA, ELETRODUTO, CABO, RASGO, QUEBRA E CHUMBAMENTO. ( EXCLUINDO LUMINÁRIA E LAMPADA). AF 01/2016</t>
  </si>
  <si>
    <t>LUMINÁRIA DE EMBUTIR, PAINEL LED 24W</t>
  </si>
  <si>
    <t>LUMINÁRIA DE EMBUTIR, PAINEL LED 18W</t>
  </si>
  <si>
    <t>CÓD. 0001</t>
  </si>
  <si>
    <t>CÓD. 0002</t>
  </si>
  <si>
    <t>LAJOTA CERAMICA - PEI IV -  (PADRÃO MÉDIO), SENDO ANTIDERRAPANTE PARA OS BANHEIROS</t>
  </si>
  <si>
    <t>SEDOP      080783</t>
  </si>
  <si>
    <t>ESCAVAÇÃO MANUAL ATÉ 1.50 m DE PROFUNDIDADE (BLOCOS E VIGAS)</t>
  </si>
  <si>
    <t>ATERRO COM MATERIAL FORA DA OBRA, INCL. APILOAMENTO</t>
  </si>
  <si>
    <t>BLOCO EM CONCRETO ARMADO PARA FUNDAÇÃO (INCL. FÔRMA)</t>
  </si>
  <si>
    <t>BALDRAME EM CONCRETO ARMADO COM CINTA DE AMARRAÇÃO</t>
  </si>
  <si>
    <t>Concreto c/ seixo Fck= 20MPA (incl. preparo e lançamento)</t>
  </si>
  <si>
    <t>7.4. 110762 - EMBOÇO COM ARGAMASSA 1:6:ADIT. PLAST.</t>
  </si>
  <si>
    <t>Argamassa de cimento,areia e adit. plast. 1:6</t>
  </si>
  <si>
    <t>9.1.11. CÓD. 0001 - LUMINÁRIA DE EMBUTIR, PAINEL LED 24W</t>
  </si>
  <si>
    <t>Painel LED 24W</t>
  </si>
  <si>
    <t>0001.1</t>
  </si>
  <si>
    <t>D00094</t>
  </si>
  <si>
    <t>Esquadria de madeira maciça</t>
  </si>
  <si>
    <t>Locação planimetrica de linha</t>
  </si>
  <si>
    <t>PVA externa sem superf. Preparada</t>
  </si>
  <si>
    <t>D00213</t>
  </si>
  <si>
    <t>Tela alambrado arame galvanizado fio 12 # 2"</t>
  </si>
  <si>
    <t>D00255</t>
  </si>
  <si>
    <t>Concreto ciclópico c/ pedra preta</t>
  </si>
  <si>
    <t>4.5%</t>
  </si>
  <si>
    <t>CONSTRUÇÃO</t>
  </si>
  <si>
    <t>CONCRETO ARMADO FCK=20MPA COM FÔRMA MAD. BRANCA (PILARES E VIGAS DE AMARRAÇÃO)</t>
  </si>
  <si>
    <t>SEDOP   170321</t>
  </si>
  <si>
    <t>CENTRO DE DISTRIBUIÇÃO PARA 12 DISJUNTORES COM BARRAMENTO</t>
  </si>
  <si>
    <t>QUADRO DE MEDIÇÃO BIFÁSICO (C/ DISJUNTOR)</t>
  </si>
  <si>
    <t>SEDOP       170073</t>
  </si>
  <si>
    <t>SEDOP       180543</t>
  </si>
  <si>
    <t>SUMIDOURO EM ALVENARIA C/TOPO EM CONCRETO - CAP = 50 PESSOAS.</t>
  </si>
  <si>
    <t>SEDOP        180461</t>
  </si>
  <si>
    <t>PORTÃO DE FERRO EM METALOM (INCL. PINTURA ANTI CORROSIVA)</t>
  </si>
  <si>
    <t>GRADE DE FERRO EM METALOM (INCL. PINTURA ANTI CORROSIVA)</t>
  </si>
  <si>
    <t>SEDOP      070047</t>
  </si>
  <si>
    <t>COBERTURA - TELHA FIBROCIMENTO E=6mm</t>
  </si>
  <si>
    <t>MANTA PARA SUB COBERTURA E=5mm</t>
  </si>
  <si>
    <t>SEDOP               201507</t>
  </si>
  <si>
    <t>EXTINTOR DE INCÊNDIO ABC - 6 KG</t>
  </si>
  <si>
    <t>SEDOP     260651</t>
  </si>
  <si>
    <t>MURETA EM ALVENARIA, REBOCADA E PINTADA 2 FACES (H=1.0m)</t>
  </si>
  <si>
    <t>SEDOP      261526</t>
  </si>
  <si>
    <t>CERCA COM MOURÃO EM CONCRETO E TELA DE ARAME GALVANIZADO h=2,0m</t>
  </si>
  <si>
    <t>4.1. 050766 - Concreto armado fck=20MPA c/ forma mad. branca- m³</t>
  </si>
  <si>
    <t>REVESTIMENTO CERÂMICO PADRÃO MÉDIO</t>
  </si>
  <si>
    <t>SEDOP       110644</t>
  </si>
  <si>
    <t>7.3.  110644 - REVESTIMENTO CERÂMICO PADRÃO MÉDIO - m²</t>
  </si>
  <si>
    <t>SINAPI                  93128</t>
  </si>
  <si>
    <t>SEDOP                        171175</t>
  </si>
  <si>
    <t xml:space="preserve">SEDOP      080028  </t>
  </si>
  <si>
    <t>9.1.3. 170321 -CENTRO DE DISTRIBUIÇÃO PARA 12 DISJUNTORES COM BARRAMENTO.- UND</t>
  </si>
  <si>
    <t>CENTRO DE DISTRIBUIÇÃO P/ 12 DISJ. C/ BARRAMENTO</t>
  </si>
  <si>
    <t>Cabo de cobre 10mm2 - 750V</t>
  </si>
  <si>
    <t>Eletroduto - ferro galvanizado 1"</t>
  </si>
  <si>
    <t>Luva p/ elet. FºGº de 1" (IE)</t>
  </si>
  <si>
    <t>Quadro p/ medição bifásico - padrão CELPA</t>
  </si>
  <si>
    <t>Te em PVC 3/4" x 3/4" (LH)</t>
  </si>
  <si>
    <t>Adaptador curto em PVC 3/4" (LH)</t>
  </si>
  <si>
    <t>Cotovelo em PVC 3/4" x 3/4" (LH)</t>
  </si>
  <si>
    <t>Tubo em PVC 1 1/2" (LH)</t>
  </si>
  <si>
    <t>Adaptador curto em PVC 1 1/2" (LH)</t>
  </si>
  <si>
    <t>Tubo em PVC 3/4" (LH)</t>
  </si>
  <si>
    <t>H00186</t>
  </si>
  <si>
    <t>H00183</t>
  </si>
  <si>
    <t>H00184</t>
  </si>
  <si>
    <t>D00224</t>
  </si>
  <si>
    <t>11.1.  090065 -ESQUADRIA MAD. E=3cm C/ CAIX. ADUELA E ALIZAR - M²</t>
  </si>
  <si>
    <t>SEDOP       090065</t>
  </si>
  <si>
    <t>ESQUADRIA MAD. E=3CM C/ CAIX. ADUELA E ALIZAR.</t>
  </si>
  <si>
    <t>11.3 90822 -Portão de ferro em metalom (incl. Pintura anti-corrosiva)</t>
  </si>
  <si>
    <t>11.4 90825 -Grade de ferro em metalom (incl. Pintura anti-corrosiva)</t>
  </si>
  <si>
    <t>14.1. 070053 - Estrutura em mad.p/ chapa fibrocimento - pc. aparelhada- M²</t>
  </si>
  <si>
    <t>14.3. 080028 - Descupinização- M²</t>
  </si>
  <si>
    <t>14.4. 080783 - MANTA PARA SUB COBERTURA E= 5mm - M²</t>
  </si>
  <si>
    <t>Peça em madeira de lei 6"x3" 4 m apar.</t>
  </si>
  <si>
    <t>Régua 2"x1" 4 m apar.</t>
  </si>
  <si>
    <t>Prego 2"x11</t>
  </si>
  <si>
    <t>15.2. 201507 Extintor de incêndio ABC - 6 kg - und</t>
  </si>
  <si>
    <t>16.4. 260651 - Mureta em alvenaria, rebocada e pintada 2 faces (h = 1,00m) - M</t>
  </si>
  <si>
    <t>16.5. 261526 - Cerca com mourão em concreto e tela de arame galvanizado h=2,0m - M</t>
  </si>
  <si>
    <t>MASTRO FO.GO. SOBRE BASE DE CONCRETO - 3 UM</t>
  </si>
  <si>
    <t>Pernamanca 3" x 2" 4 m - madeira branca</t>
  </si>
  <si>
    <t>Lona com plotagem de gráfica</t>
  </si>
  <si>
    <t>Kg</t>
  </si>
  <si>
    <t>CARPINTEIRO COM ENCARGOS COMPLEMENTARES</t>
  </si>
  <si>
    <t>ENCARGOS: H:86,22% OU M:47,52%</t>
  </si>
  <si>
    <t xml:space="preserve">M00006 </t>
  </si>
  <si>
    <t>Hp</t>
  </si>
  <si>
    <t>IMPERMEABILIZAÇÃO PARA BALDRAME (IGOL 2 + SIKA 1)</t>
  </si>
  <si>
    <t>SEDOP             080293</t>
  </si>
  <si>
    <t>I00004</t>
  </si>
  <si>
    <t>Igol 2</t>
  </si>
  <si>
    <t>Reboco impermeabilizante (c/ Sika 1)</t>
  </si>
  <si>
    <t xml:space="preserve">5.1. 080293 - IMPERMEABILIZAÇÃO PARA BALDRAME (IGOL 2 + SIKA 1) - m² </t>
  </si>
  <si>
    <t>AJUDANTE DE PEDREIRO COM ENCARGOS</t>
  </si>
  <si>
    <t>A00056</t>
  </si>
  <si>
    <t>Revestimento Cerâmico Padrão Médio</t>
  </si>
  <si>
    <t>Lajota ceramica - (Padrão Médio)</t>
  </si>
  <si>
    <t>E00044</t>
  </si>
  <si>
    <t>E00558</t>
  </si>
  <si>
    <t xml:space="preserve"> Haste de Aço cobreada 5/8"x2,40m c/ conecto</t>
  </si>
  <si>
    <t>AUXILIAR DE ELETRICISTA COM ENCARGOS</t>
  </si>
  <si>
    <t>Ventilador de teto</t>
  </si>
  <si>
    <t>9.1.6. 170073 -QUADRO DE MEDIÇÃO BIFÁSICO (C/ DISJUNTOR)- UND</t>
  </si>
  <si>
    <t>E00304</t>
  </si>
  <si>
    <t>E00083</t>
  </si>
  <si>
    <t>E00302</t>
  </si>
  <si>
    <t>E00042</t>
  </si>
  <si>
    <t>E00299</t>
  </si>
  <si>
    <t>Disjuntor 2P-40A e 50A</t>
  </si>
  <si>
    <t>Curva 90º p/elet. FºGº 1" (IE)</t>
  </si>
  <si>
    <t>Bucha e arruela de 1"-aluminio</t>
  </si>
  <si>
    <t>E00002</t>
  </si>
  <si>
    <t>AUXILIAR DE ENCANADOR OU BOMBEIRO HIDRÁULICO</t>
  </si>
  <si>
    <t>ENCANADOR OU BOMBEIRO HIDRÁULICO COM ENCARGOS</t>
  </si>
  <si>
    <t xml:space="preserve">H00075 </t>
  </si>
  <si>
    <t>9.2.4. 180543 -Sumidouro em alvenaria c/ tpo.em concreto - cap= 50 pessoas- M²</t>
  </si>
  <si>
    <t>AJUDANTE DE CARPINTEIRO COM ENCARGOS</t>
  </si>
  <si>
    <t>10.2. 141336 -Forro em lambri de PVC- M²</t>
  </si>
  <si>
    <t>D00087</t>
  </si>
  <si>
    <t>Portão de ferro em metalom (inc. pint.ant.cor)</t>
  </si>
  <si>
    <t>D00354</t>
  </si>
  <si>
    <t>Grade de ferro em Metalom (incl. Pint.anti-corrosiva)</t>
  </si>
  <si>
    <t>12.2. 150252 - PVA externa sem massa c/ líq. preparador- M²</t>
  </si>
  <si>
    <t xml:space="preserve">H00024 </t>
  </si>
  <si>
    <t>13.3. 190238 - Pia 01 cuba em aço inox c/torn.,sifao e valv.(1,50m) UND</t>
  </si>
  <si>
    <t>13.4. 190218 - Chuveiro em PVC - UND</t>
  </si>
  <si>
    <t>D00005</t>
  </si>
  <si>
    <t>D00020</t>
  </si>
  <si>
    <t>D00082</t>
  </si>
  <si>
    <t>D00009</t>
  </si>
  <si>
    <t>Pernamanca 3"x2" 4 m ap - mad. Forte</t>
  </si>
  <si>
    <t>14.2. 070047 - Cobertura - telha de fibrocimento e=6mm- M²</t>
  </si>
  <si>
    <t>D00048</t>
  </si>
  <si>
    <t>Telha brasilit ondulada (1.83x1.10m) e=6mm</t>
  </si>
  <si>
    <t>TELHADISTA COM ENCARGOS COMPLEMENTARES</t>
  </si>
  <si>
    <t>D00381</t>
  </si>
  <si>
    <t>Manta para sub cobertura e=1.1mm</t>
  </si>
  <si>
    <t>D00419</t>
  </si>
  <si>
    <t>Extintor de incêndio ABC - 6Kg</t>
  </si>
  <si>
    <t>Concreto armado Fck=18 MPA c/ forma mad. Branca</t>
  </si>
  <si>
    <t>Mourão em concreto 10x10cm, h=2,80m (ponta reta)</t>
  </si>
  <si>
    <t>Retirada de entulho - manualmente (incluindo caixa coletora)</t>
  </si>
  <si>
    <t>9.1.1. 93128 - PONTO ILUMINAÇÃO RESIDENCIAL INCLUINDO INTERRUPTOR SIMPES, CAIXA ELÉTRICA, ELETRODUTO, CABO, RASGO, QUEBRA E CHUMBAMENTO.                       (EXCLUINDO LUMINÁRIA E LAMPADA - UND)</t>
  </si>
  <si>
    <t>RASGO EM ALVENARIA PARA INSTALAÇÃO DE CAIXA DE TOMADA (4X4 OU 4X2).</t>
  </si>
  <si>
    <t>9.2.5. 98102 -CAIXA DE GORDURA SIMPLES, CIRCULAR, EM CONCRETO PRÉ-MOLDADO, DIÂMETRO INTERNO = 0,4 M, ALTURA INTERNA = 0,4 M. AF_05/2018- UND</t>
  </si>
  <si>
    <t>9.2.6. 74166/1 -CAIXA DE INSPEÇÃO EM CONCRETO PRÉ-MOLDADO DN 60CM COM TAMPA H= 60CM - FORNECIMENTO E INSTALACAO- UND</t>
  </si>
  <si>
    <t>A00055</t>
  </si>
  <si>
    <t>8.2. 130110  - CAMADA REGULARIZADORA  - m²</t>
  </si>
  <si>
    <t>SINAPI                  98068</t>
  </si>
  <si>
    <t>TANQUE SÉPTICO RETANGULAR, EM ALVENARIA COM TIJOLOS CERÂMICOS MACIÇOS, DIMENSÕES INTERNAS: 1,6 X 4,4 X 1,8 M, VOLUME ÚTIL: 9856 L (PARA 32 CONTRIBUINTES)</t>
  </si>
  <si>
    <t>9.2.3. 98068 - TANQUE SÉPTICO RETANGULAR, EM ALVENARIA COM TIJOLOS CERÂMICOS MACIÇOS, DIMENSÕES INTERNAS: 1,6 X 4,4 X 1,8 M, VOLUME ÚTIL: 9856 L (PARA 32 CONTRIBUINTES) - und</t>
  </si>
  <si>
    <t>SINAPI        98102</t>
  </si>
  <si>
    <t>9.1.12. CÓD. 0002 - LUMINÁRIA DE EMBUTIR, PAINEL LED 18W</t>
  </si>
  <si>
    <t>Painel LED 18W</t>
  </si>
  <si>
    <t>RESERVATÓRIO EM POLIETILENO DE 1.000 L</t>
  </si>
  <si>
    <t>9.2.7. 180461 - RESERVATÓRIO EM POLIETILENO DE 1.000 L - UND</t>
  </si>
  <si>
    <t>H00185</t>
  </si>
  <si>
    <t>Flange de aco galvanizado - 50mm</t>
  </si>
  <si>
    <t>Flange de aco galvanizado - 20mm</t>
  </si>
  <si>
    <t>Viga de peroba 6x16cm</t>
  </si>
  <si>
    <t>Flange de aco galvanizado - 25mm</t>
  </si>
  <si>
    <t>Reservatório em polietileno de 1.000 L</t>
  </si>
  <si>
    <t>PLANILHA ORÇAMENTÁRIA</t>
  </si>
  <si>
    <t>OBS: Esta Planilha Orçamentária se encontra relacionada com o relatório de composição de preços item a item, cronograma físico-financeiro, tabela de composição de BDI e encargos sociais.</t>
  </si>
  <si>
    <r>
      <rPr>
        <b/>
        <sz val="11"/>
        <rFont val="Courier New"/>
        <family val="3"/>
      </rPr>
      <t>OBRA:</t>
    </r>
    <r>
      <rPr>
        <sz val="11"/>
        <rFont val="Courier New"/>
        <family val="3"/>
      </rPr>
      <t xml:space="preserve"> ESCOLA MUNICIPAL DE ENSINO FUNDAMENTAL PRINCESA IZABEL </t>
    </r>
  </si>
  <si>
    <r>
      <rPr>
        <b/>
        <sz val="11"/>
        <rFont val="Courier New"/>
        <family val="3"/>
      </rPr>
      <t>LOCAL DA OBRA:</t>
    </r>
    <r>
      <rPr>
        <sz val="11"/>
        <rFont val="Courier New"/>
        <family val="3"/>
      </rPr>
      <t xml:space="preserve"> ESTRADA DO PIMENTAL, COMUNIDADE IPIRANGA</t>
    </r>
  </si>
  <si>
    <t xml:space="preserve"> TOMADA DE PREÇOS N° 007/2020 - LOTE III</t>
  </si>
  <si>
    <t xml:space="preserve"> DATA DA EXPEDIÇÃO: AGOSTO/2020 </t>
  </si>
  <si>
    <t>Itaituba - Pa, 13 de agosto de 2020</t>
  </si>
  <si>
    <t>CONSTRUÇÃO DA ESCOLA MUNICIPAL DE ENSINO FUNDAMENTAL PRINCESA IZABEL</t>
  </si>
  <si>
    <t xml:space="preserve">CONSTRUÇÃO DA ESCOLA ESCOLA MUNICIPAL DE ENSINO FUNDAMENTAL PRINCESA IZABEL </t>
  </si>
  <si>
    <t>DATA DA EXPEDIÇÃO: AGOSTO/2020</t>
  </si>
  <si>
    <t>REFERÊNCIAS:                         TABELA SINAPI/PA - 05/2020         SEDOP/PA - 04/2020 COM DESONERAÇÃO</t>
  </si>
  <si>
    <t>PROCESSO:</t>
  </si>
  <si>
    <t>TOMADA DE PREÇOS N° 007/2020 - LOTE III</t>
  </si>
  <si>
    <t>OBS: Este Cronograma  se encontra relacionado com a Planilha Orçamentária</t>
  </si>
  <si>
    <t>OBS: Este Relat[orio de Composição de Preços Item a Item  se encontra relacionado com a Planilha Orçamentária</t>
  </si>
  <si>
    <t>ENCARGOS SOCIAIS SOBRE A MÃO DE OBRA</t>
  </si>
  <si>
    <t>CÓDIGO</t>
  </si>
  <si>
    <t>COM DESONERAÇÃO</t>
  </si>
  <si>
    <t>SEM DESONERAÇÃO</t>
  </si>
  <si>
    <t>HORISTA</t>
  </si>
  <si>
    <t>MENSALISTA</t>
  </si>
  <si>
    <t>GRUPO A</t>
  </si>
  <si>
    <t>A1</t>
  </si>
  <si>
    <t>INSS</t>
  </si>
  <si>
    <t xml:space="preserve">A2 </t>
  </si>
  <si>
    <t xml:space="preserve">SESI </t>
  </si>
  <si>
    <t>A3</t>
  </si>
  <si>
    <t>SENAI</t>
  </si>
  <si>
    <t>A4</t>
  </si>
  <si>
    <t xml:space="preserve">INCRA </t>
  </si>
  <si>
    <t>A5</t>
  </si>
  <si>
    <t xml:space="preserve">A5 SEBRAE </t>
  </si>
  <si>
    <t>A6</t>
  </si>
  <si>
    <t xml:space="preserve">A6 Salário Educação </t>
  </si>
  <si>
    <t>A7</t>
  </si>
  <si>
    <t>A7 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</si>
  <si>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</si>
  <si>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</si>
  <si>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</si>
  <si>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</si>
  <si>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</si>
  <si>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</si>
  <si>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</si>
  <si>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</si>
  <si>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</si>
  <si>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Não Incide</t>
  </si>
  <si>
    <t>B2</t>
  </si>
  <si>
    <t>Feriados</t>
  </si>
  <si>
    <t>B3</t>
  </si>
  <si>
    <t xml:space="preserve">Auxílio - Enfermidade 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</si>
  <si>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</si>
  <si>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</si>
  <si>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</si>
  <si>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</si>
  <si>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</si>
  <si>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</si>
  <si>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</si>
  <si>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</si>
  <si>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</si>
  <si>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</si>
  <si>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</si>
  <si>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</si>
  <si>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</si>
  <si>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</si>
  <si>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</si>
  <si>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</si>
  <si>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</si>
  <si>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</si>
  <si>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</si>
  <si>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</si>
  <si>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</si>
  <si>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</si>
  <si>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</si>
  <si>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</si>
  <si>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</si>
  <si>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</si>
  <si>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</si>
  <si>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</si>
  <si>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de Encargos Sociais que não recebem incidência de A</t>
  </si>
  <si>
    <t>GRUPO D</t>
  </si>
  <si>
    <t>D1</t>
  </si>
  <si>
    <t xml:space="preserve"> Reincidência de Grupo A sobre Grupo B</t>
  </si>
  <si>
    <t>D2</t>
  </si>
  <si>
    <t>Reincidência de Grupo A sobre Aviso Prévio Trabalhado e Reincidência do FGTS sobre Aviso Prévio Indenizado</t>
  </si>
  <si>
    <t>D</t>
  </si>
  <si>
    <t>Total de reincidência de um grupo sobre o outro</t>
  </si>
  <si>
    <t>TOTAL (A+B+C+D)</t>
  </si>
  <si>
    <t>OBS: Esta Planilha de Composição de Encargos Sociais  se encontra relacionada com a Planilha Orçamentária e Relatório de Composição de Preços item a item</t>
  </si>
  <si>
    <t>CRONOGRAMA FÍSICO-FINANCEIRO</t>
  </si>
  <si>
    <t>RELATORIO DE COMPOSIÇÃO DE PREÇOS ITEM A ITEM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</si>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</sst>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000"/>
    <numFmt numFmtId="167" formatCode="_([$€-2]* #,##0.00_);_([$€-2]* \(#,##0.00\);_([$€-2]* &quot;-&quot;??_)"/>
    <numFmt numFmtId="168" formatCode="_-* #,##0.00_-;\-* #,##0.00_-;_-* \-??_-;_-@_-"/>
    <numFmt numFmtId="169" formatCode="0.00000"/>
    <numFmt numFmtId="170" formatCode="0.000000"/>
    <numFmt numFmtId="171" formatCode="_(&quot;R$ &quot;* #,##0.00_);_(&quot;R$ &quot;* \(#,##0.00\);_(&quot;R$ &quot;* &quot;-&quot;??_);_(@_)"/>
    <numFmt numFmtId="172" formatCode="#,##0.00\ ;\-#,##0.00\ ;&quot; -&quot;#\ ;@\ "/>
    <numFmt numFmtId="173" formatCode="_-&quot;R$ &quot;* #,##0.00_-;&quot;-R$ &quot;* #,##0.00_-;_-&quot;R$ &quot;* \-??_-;_-@_-"/>
    <numFmt numFmtId="174" formatCode="_-[$R$-416]* #,##0.00_-;\-[$R$-416]* #,##0.00_-;_-[$R$-416]* &quot;-&quot;??_-;_-@_-"/>
    <numFmt numFmtId="175" formatCode="0.0000000"/>
    <numFmt numFmtId="176" formatCode="&quot;R$&quot;#,##0.00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0"/>
      <color indexed="8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sz val="12"/>
      <name val="Courier New"/>
      <family val="3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sz val="12"/>
      <name val="Andalus"/>
      <family val="1"/>
    </font>
    <font>
      <sz val="8"/>
      <name val="Calibri"/>
      <family val="2"/>
    </font>
    <font>
      <b/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ourier New"/>
      <family val="3"/>
    </font>
    <font>
      <sz val="10"/>
      <name val="Berlin Sans FB Demi"/>
      <family val="2"/>
    </font>
    <font>
      <b/>
      <sz val="12"/>
      <name val="Calibri"/>
      <family val="2"/>
      <scheme val="minor"/>
    </font>
    <font>
      <b/>
      <sz val="20"/>
      <color rgb="FF000000"/>
      <name val="Courier New"/>
      <family val="3"/>
    </font>
    <font>
      <sz val="20"/>
      <color indexed="8"/>
      <name val="Courier New"/>
      <family val="3"/>
    </font>
    <font>
      <b/>
      <sz val="12"/>
      <color indexed="8"/>
      <name val="Courier New"/>
      <family val="3"/>
    </font>
    <font>
      <sz val="10"/>
      <color rgb="FF000000"/>
      <name val="Calibri"/>
      <family val="2"/>
      <scheme val="minor"/>
    </font>
    <font>
      <b/>
      <sz val="14"/>
      <color rgb="FF000000"/>
      <name val="Courier New"/>
      <family val="3"/>
    </font>
    <font>
      <b/>
      <sz val="14"/>
      <color indexed="8"/>
      <name val="Courier New"/>
      <family val="3"/>
    </font>
    <font>
      <b/>
      <sz val="20"/>
      <color indexed="8"/>
      <name val="Courier New"/>
      <family val="3"/>
    </font>
    <font>
      <sz val="10.5"/>
      <name val="Courier New"/>
      <family val="3"/>
    </font>
    <font>
      <b/>
      <sz val="10.5"/>
      <color indexed="8"/>
      <name val="Courier New"/>
      <family val="3"/>
    </font>
    <font>
      <sz val="10.5"/>
      <color indexed="8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1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00"/>
        <bgColor indexed="41"/>
      </patternFill>
    </fill>
    <fill>
      <patternFill patternType="solid">
        <fgColor theme="8" tint="0.59996337778862885"/>
        <bgColor indexed="64"/>
      </patternFill>
    </fill>
  </fills>
  <borders count="14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/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hair">
        <color indexed="64"/>
      </top>
      <bottom style="medium">
        <color indexed="64"/>
      </bottom>
      <diagonal/>
    </border>
    <border>
      <left style="double">
        <color auto="1"/>
      </left>
      <right style="hair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9" fontId="14" fillId="0" borderId="0" applyFill="0" applyBorder="0" applyAlignment="0" applyProtection="0"/>
    <xf numFmtId="168" fontId="14" fillId="0" borderId="0" applyFill="0" applyBorder="0" applyAlignment="0" applyProtection="0"/>
    <xf numFmtId="164" fontId="12" fillId="0" borderId="0" applyFont="0" applyFill="0" applyBorder="0" applyAlignment="0" applyProtection="0"/>
    <xf numFmtId="0" fontId="29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8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0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24" borderId="102" applyNumberFormat="0" applyAlignment="0" applyProtection="0"/>
    <xf numFmtId="0" fontId="32" fillId="26" borderId="102" applyNumberFormat="0" applyAlignment="0" applyProtection="0"/>
    <xf numFmtId="0" fontId="33" fillId="27" borderId="103" applyNumberFormat="0" applyAlignment="0" applyProtection="0"/>
    <xf numFmtId="0" fontId="34" fillId="0" borderId="104" applyNumberFormat="0" applyFill="0" applyAlignment="0" applyProtection="0"/>
    <xf numFmtId="0" fontId="30" fillId="28" borderId="0" applyNumberFormat="0" applyBorder="0" applyAlignment="0" applyProtection="0"/>
    <xf numFmtId="0" fontId="30" fillId="22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23" borderId="0" applyNumberFormat="0" applyBorder="0" applyAlignment="0" applyProtection="0"/>
    <xf numFmtId="0" fontId="30" fillId="31" borderId="0" applyNumberFormat="0" applyBorder="0" applyAlignment="0" applyProtection="0"/>
    <xf numFmtId="0" fontId="30" fillId="22" borderId="0" applyNumberFormat="0" applyBorder="0" applyAlignment="0" applyProtection="0"/>
    <xf numFmtId="0" fontId="30" fillId="32" borderId="0" applyNumberFormat="0" applyBorder="0" applyAlignment="0" applyProtection="0"/>
    <xf numFmtId="0" fontId="35" fillId="14" borderId="102" applyNumberFormat="0" applyAlignment="0" applyProtection="0"/>
    <xf numFmtId="0" fontId="35" fillId="8" borderId="102" applyNumberFormat="0" applyAlignment="0" applyProtection="0"/>
    <xf numFmtId="0" fontId="14" fillId="0" borderId="0"/>
    <xf numFmtId="0" fontId="14" fillId="0" borderId="0"/>
    <xf numFmtId="173" fontId="14" fillId="0" borderId="0" applyFill="0" applyBorder="0" applyAlignment="0" applyProtection="0"/>
    <xf numFmtId="171" fontId="2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9" fillId="0" borderId="0" applyFill="0" applyBorder="0" applyAlignment="0" applyProtection="0"/>
    <xf numFmtId="0" fontId="1" fillId="0" borderId="0"/>
    <xf numFmtId="0" fontId="36" fillId="0" borderId="0" applyBorder="0" applyProtection="0"/>
    <xf numFmtId="0" fontId="1" fillId="0" borderId="0"/>
    <xf numFmtId="0" fontId="1" fillId="0" borderId="0"/>
    <xf numFmtId="0" fontId="29" fillId="0" borderId="0"/>
    <xf numFmtId="0" fontId="1" fillId="10" borderId="105" applyNumberFormat="0" applyAlignment="0" applyProtection="0"/>
    <xf numFmtId="0" fontId="37" fillId="24" borderId="106" applyNumberFormat="0" applyAlignment="0" applyProtection="0"/>
    <xf numFmtId="0" fontId="37" fillId="26" borderId="106" applyNumberFormat="0" applyAlignment="0" applyProtection="0"/>
    <xf numFmtId="16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7" applyNumberFormat="0" applyFill="0" applyAlignment="0" applyProtection="0"/>
    <xf numFmtId="0" fontId="53" fillId="0" borderId="108" applyNumberFormat="0" applyFill="0" applyAlignment="0" applyProtection="0"/>
    <xf numFmtId="0" fontId="52" fillId="0" borderId="0" applyNumberFormat="0" applyFill="0" applyBorder="0" applyAlignment="0" applyProtection="0"/>
    <xf numFmtId="0" fontId="42" fillId="0" borderId="109" applyNumberFormat="0" applyFill="0" applyAlignment="0" applyProtection="0"/>
    <xf numFmtId="0" fontId="54" fillId="0" borderId="109" applyNumberFormat="0" applyFill="0" applyAlignment="0" applyProtection="0"/>
    <xf numFmtId="0" fontId="43" fillId="0" borderId="110" applyNumberFormat="0" applyFill="0" applyAlignment="0" applyProtection="0"/>
    <xf numFmtId="0" fontId="55" fillId="0" borderId="111" applyNumberFormat="0" applyFill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0" borderId="112" applyNumberFormat="0" applyFill="0" applyAlignment="0" applyProtection="0"/>
    <xf numFmtId="0" fontId="44" fillId="0" borderId="113" applyNumberFormat="0" applyFill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4" fillId="0" borderId="0"/>
    <xf numFmtId="171" fontId="1" fillId="0" borderId="0" applyFont="0" applyFill="0" applyBorder="0" applyAlignment="0" applyProtection="0"/>
    <xf numFmtId="171" fontId="1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3">
    <xf numFmtId="0" fontId="0" fillId="0" borderId="0" xfId="0"/>
    <xf numFmtId="0" fontId="0" fillId="0" borderId="0" xfId="0" applyBorder="1"/>
    <xf numFmtId="0" fontId="0" fillId="0" borderId="0" xfId="0" applyFill="1"/>
    <xf numFmtId="0" fontId="5" fillId="0" borderId="3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vertical="center" wrapText="1"/>
    </xf>
    <xf numFmtId="2" fontId="5" fillId="3" borderId="4" xfId="0" applyNumberFormat="1" applyFont="1" applyFill="1" applyBorder="1" applyAlignment="1">
      <alignment vertical="center" wrapText="1"/>
    </xf>
    <xf numFmtId="2" fontId="5" fillId="3" borderId="29" xfId="0" applyNumberFormat="1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29" xfId="0" applyFont="1" applyFill="1" applyBorder="1" applyAlignment="1">
      <alignment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2" borderId="15" xfId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vertical="center" wrapText="1"/>
    </xf>
    <xf numFmtId="4" fontId="0" fillId="0" borderId="0" xfId="0" applyNumberFormat="1" applyBorder="1"/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11" fillId="2" borderId="59" xfId="1" applyFont="1" applyFill="1" applyBorder="1" applyAlignment="1">
      <alignment vertical="center" wrapText="1"/>
    </xf>
    <xf numFmtId="0" fontId="11" fillId="2" borderId="63" xfId="1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11" fillId="2" borderId="45" xfId="1" applyFont="1" applyFill="1" applyBorder="1" applyAlignment="1">
      <alignment vertical="center" wrapText="1"/>
    </xf>
    <xf numFmtId="0" fontId="10" fillId="3" borderId="30" xfId="1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10" fillId="3" borderId="30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vertical="center" wrapText="1"/>
    </xf>
    <xf numFmtId="0" fontId="10" fillId="3" borderId="43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19" fillId="0" borderId="74" xfId="0" applyFont="1" applyBorder="1" applyAlignment="1">
      <alignment horizontal="center"/>
    </xf>
    <xf numFmtId="0" fontId="18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/>
    </xf>
    <xf numFmtId="10" fontId="20" fillId="0" borderId="77" xfId="0" applyNumberFormat="1" applyFont="1" applyBorder="1" applyAlignment="1">
      <alignment horizontal="center"/>
    </xf>
    <xf numFmtId="10" fontId="21" fillId="4" borderId="78" xfId="0" applyNumberFormat="1" applyFont="1" applyFill="1" applyBorder="1" applyAlignment="1">
      <alignment horizontal="center" vertical="center"/>
    </xf>
    <xf numFmtId="0" fontId="20" fillId="0" borderId="79" xfId="0" applyFont="1" applyBorder="1" applyAlignment="1">
      <alignment horizontal="center"/>
    </xf>
    <xf numFmtId="10" fontId="20" fillId="0" borderId="80" xfId="0" applyNumberFormat="1" applyFont="1" applyBorder="1" applyAlignment="1">
      <alignment horizontal="center"/>
    </xf>
    <xf numFmtId="10" fontId="21" fillId="4" borderId="81" xfId="0" applyNumberFormat="1" applyFont="1" applyFill="1" applyBorder="1" applyAlignment="1">
      <alignment horizontal="center" vertical="center"/>
    </xf>
    <xf numFmtId="0" fontId="20" fillId="0" borderId="82" xfId="0" applyFont="1" applyBorder="1" applyAlignment="1">
      <alignment horizontal="center"/>
    </xf>
    <xf numFmtId="10" fontId="20" fillId="0" borderId="83" xfId="0" applyNumberFormat="1" applyFont="1" applyBorder="1" applyAlignment="1">
      <alignment horizontal="center"/>
    </xf>
    <xf numFmtId="10" fontId="21" fillId="4" borderId="84" xfId="0" applyNumberFormat="1" applyFont="1" applyFill="1" applyBorder="1" applyAlignment="1">
      <alignment horizontal="center" vertical="center"/>
    </xf>
    <xf numFmtId="10" fontId="19" fillId="0" borderId="74" xfId="0" applyNumberFormat="1" applyFont="1" applyBorder="1" applyAlignment="1">
      <alignment horizontal="center"/>
    </xf>
    <xf numFmtId="10" fontId="19" fillId="0" borderId="77" xfId="0" applyNumberFormat="1" applyFont="1" applyBorder="1" applyAlignment="1">
      <alignment horizontal="center"/>
    </xf>
    <xf numFmtId="0" fontId="20" fillId="0" borderId="87" xfId="0" applyFont="1" applyBorder="1" applyAlignment="1">
      <alignment horizontal="center"/>
    </xf>
    <xf numFmtId="10" fontId="19" fillId="0" borderId="87" xfId="0" applyNumberFormat="1" applyFont="1" applyBorder="1" applyAlignment="1">
      <alignment horizontal="center"/>
    </xf>
    <xf numFmtId="10" fontId="21" fillId="4" borderId="75" xfId="0" applyNumberFormat="1" applyFont="1" applyFill="1" applyBorder="1" applyAlignment="1">
      <alignment horizontal="center" vertical="center"/>
    </xf>
    <xf numFmtId="0" fontId="20" fillId="0" borderId="76" xfId="0" applyFont="1" applyBorder="1" applyAlignment="1"/>
    <xf numFmtId="0" fontId="20" fillId="0" borderId="79" xfId="0" applyFont="1" applyBorder="1" applyAlignment="1"/>
    <xf numFmtId="0" fontId="20" fillId="0" borderId="82" xfId="0" applyFont="1" applyBorder="1" applyAlignment="1"/>
    <xf numFmtId="10" fontId="20" fillId="0" borderId="87" xfId="0" applyNumberFormat="1" applyFont="1" applyBorder="1" applyAlignment="1">
      <alignment horizontal="center"/>
    </xf>
    <xf numFmtId="10" fontId="19" fillId="0" borderId="92" xfId="0" applyNumberFormat="1" applyFont="1" applyBorder="1" applyAlignment="1">
      <alignment horizontal="center"/>
    </xf>
    <xf numFmtId="10" fontId="19" fillId="0" borderId="74" xfId="0" applyNumberFormat="1" applyFont="1" applyBorder="1" applyAlignment="1">
      <alignment horizontal="center" vertical="center"/>
    </xf>
    <xf numFmtId="10" fontId="21" fillId="4" borderId="93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10" fontId="25" fillId="0" borderId="0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11" fillId="3" borderId="4" xfId="1" applyFont="1" applyFill="1" applyBorder="1" applyAlignment="1">
      <alignment vertical="center" wrapText="1"/>
    </xf>
    <xf numFmtId="0" fontId="11" fillId="3" borderId="29" xfId="1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" borderId="98" xfId="0" applyFont="1" applyFill="1" applyBorder="1" applyAlignment="1">
      <alignment horizontal="center" vertical="center" wrapText="1"/>
    </xf>
    <xf numFmtId="0" fontId="6" fillId="3" borderId="99" xfId="0" applyFont="1" applyFill="1" applyBorder="1" applyAlignment="1">
      <alignment vertical="center" wrapText="1"/>
    </xf>
    <xf numFmtId="0" fontId="9" fillId="3" borderId="100" xfId="0" applyFont="1" applyFill="1" applyBorder="1" applyAlignment="1">
      <alignment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4" fontId="5" fillId="0" borderId="94" xfId="0" applyNumberFormat="1" applyFont="1" applyFill="1" applyBorder="1" applyAlignment="1">
      <alignment horizontal="center" vertical="center" wrapText="1"/>
    </xf>
    <xf numFmtId="4" fontId="5" fillId="0" borderId="64" xfId="0" applyNumberFormat="1" applyFont="1" applyFill="1" applyBorder="1" applyAlignment="1">
      <alignment horizontal="center" vertical="center" wrapText="1"/>
    </xf>
    <xf numFmtId="2" fontId="11" fillId="0" borderId="41" xfId="1" applyNumberFormat="1" applyFont="1" applyBorder="1" applyAlignment="1">
      <alignment horizontal="center" vertical="center" wrapText="1"/>
    </xf>
    <xf numFmtId="0" fontId="11" fillId="0" borderId="44" xfId="1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wrapText="1"/>
    </xf>
    <xf numFmtId="2" fontId="11" fillId="0" borderId="38" xfId="1" applyNumberFormat="1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center" vertical="center" wrapText="1"/>
    </xf>
    <xf numFmtId="2" fontId="11" fillId="0" borderId="44" xfId="0" applyNumberFormat="1" applyFont="1" applyFill="1" applyBorder="1" applyAlignment="1">
      <alignment horizontal="center" vertical="center" wrapText="1"/>
    </xf>
    <xf numFmtId="4" fontId="11" fillId="0" borderId="36" xfId="0" applyNumberFormat="1" applyFont="1" applyFill="1" applyBorder="1" applyAlignment="1">
      <alignment horizontal="center" vertical="center" wrapText="1"/>
    </xf>
    <xf numFmtId="4" fontId="11" fillId="0" borderId="44" xfId="0" applyNumberFormat="1" applyFont="1" applyFill="1" applyBorder="1" applyAlignment="1">
      <alignment horizontal="center" vertical="center" wrapText="1"/>
    </xf>
    <xf numFmtId="4" fontId="11" fillId="0" borderId="6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right" vertical="center" wrapText="1"/>
    </xf>
    <xf numFmtId="2" fontId="11" fillId="0" borderId="44" xfId="1" applyNumberFormat="1" applyFont="1" applyFill="1" applyBorder="1" applyAlignment="1">
      <alignment horizontal="center" vertical="center" wrapText="1"/>
    </xf>
    <xf numFmtId="2" fontId="11" fillId="0" borderId="15" xfId="1" applyNumberFormat="1" applyFont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0" fillId="0" borderId="9" xfId="0" applyBorder="1"/>
    <xf numFmtId="0" fontId="0" fillId="0" borderId="11" xfId="0" applyBorder="1"/>
    <xf numFmtId="0" fontId="0" fillId="0" borderId="19" xfId="0" applyBorder="1"/>
    <xf numFmtId="0" fontId="0" fillId="0" borderId="12" xfId="0" applyBorder="1"/>
    <xf numFmtId="0" fontId="0" fillId="0" borderId="37" xfId="0" applyBorder="1"/>
    <xf numFmtId="0" fontId="0" fillId="0" borderId="15" xfId="0" applyBorder="1"/>
    <xf numFmtId="0" fontId="0" fillId="0" borderId="39" xfId="0" applyBorder="1"/>
    <xf numFmtId="0" fontId="0" fillId="0" borderId="16" xfId="0" applyBorder="1"/>
    <xf numFmtId="0" fontId="0" fillId="0" borderId="34" xfId="0" applyBorder="1"/>
    <xf numFmtId="0" fontId="0" fillId="0" borderId="26" xfId="0" applyBorder="1"/>
    <xf numFmtId="0" fontId="0" fillId="0" borderId="24" xfId="0" applyBorder="1"/>
    <xf numFmtId="0" fontId="0" fillId="0" borderId="14" xfId="0" applyBorder="1"/>
    <xf numFmtId="0" fontId="0" fillId="0" borderId="13" xfId="0" applyBorder="1"/>
    <xf numFmtId="0" fontId="0" fillId="0" borderId="23" xfId="0" applyBorder="1"/>
    <xf numFmtId="0" fontId="0" fillId="0" borderId="11" xfId="0" applyFill="1" applyBorder="1"/>
    <xf numFmtId="0" fontId="0" fillId="0" borderId="37" xfId="0" applyFill="1" applyBorder="1"/>
    <xf numFmtId="0" fontId="0" fillId="0" borderId="34" xfId="0" applyFill="1" applyBorder="1"/>
    <xf numFmtId="0" fontId="0" fillId="0" borderId="39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6" xfId="0" applyFill="1" applyBorder="1"/>
    <xf numFmtId="0" fontId="0" fillId="0" borderId="23" xfId="0" applyFill="1" applyBorder="1"/>
    <xf numFmtId="0" fontId="0" fillId="0" borderId="13" xfId="0" applyFill="1" applyBorder="1"/>
    <xf numFmtId="0" fontId="0" fillId="0" borderId="18" xfId="0" applyBorder="1"/>
    <xf numFmtId="0" fontId="0" fillId="0" borderId="66" xfId="0" applyBorder="1"/>
    <xf numFmtId="0" fontId="11" fillId="3" borderId="5" xfId="0" applyFont="1" applyFill="1" applyBorder="1" applyAlignment="1">
      <alignment horizontal="center" vertical="center" wrapText="1"/>
    </xf>
    <xf numFmtId="0" fontId="11" fillId="3" borderId="9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4" fontId="11" fillId="3" borderId="2" xfId="0" applyNumberFormat="1" applyFont="1" applyFill="1" applyBorder="1" applyAlignment="1">
      <alignment horizontal="right" vertical="center" wrapText="1"/>
    </xf>
    <xf numFmtId="4" fontId="11" fillId="3" borderId="7" xfId="0" applyNumberFormat="1" applyFont="1" applyFill="1" applyBorder="1" applyAlignment="1">
      <alignment vertical="center" wrapText="1"/>
    </xf>
    <xf numFmtId="0" fontId="0" fillId="3" borderId="2" xfId="0" applyFill="1" applyBorder="1"/>
    <xf numFmtId="0" fontId="0" fillId="3" borderId="7" xfId="0" applyFill="1" applyBorder="1"/>
    <xf numFmtId="0" fontId="5" fillId="0" borderId="5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11" fillId="2" borderId="55" xfId="1" applyFont="1" applyFill="1" applyBorder="1" applyAlignment="1">
      <alignment vertical="center" wrapText="1"/>
    </xf>
    <xf numFmtId="0" fontId="11" fillId="0" borderId="101" xfId="0" applyFont="1" applyFill="1" applyBorder="1" applyAlignment="1">
      <alignment vertical="center" wrapText="1"/>
    </xf>
    <xf numFmtId="0" fontId="11" fillId="0" borderId="55" xfId="0" applyFont="1" applyFill="1" applyBorder="1" applyAlignment="1">
      <alignment vertical="center" wrapText="1"/>
    </xf>
    <xf numFmtId="0" fontId="11" fillId="0" borderId="54" xfId="0" applyFont="1" applyFill="1" applyBorder="1" applyAlignment="1">
      <alignment vertical="center" wrapText="1"/>
    </xf>
    <xf numFmtId="0" fontId="0" fillId="0" borderId="96" xfId="0" applyBorder="1" applyAlignment="1">
      <alignment horizontal="center"/>
    </xf>
    <xf numFmtId="0" fontId="11" fillId="0" borderId="96" xfId="0" applyFont="1" applyFill="1" applyBorder="1" applyAlignment="1">
      <alignment horizontal="center" vertical="center" wrapText="1"/>
    </xf>
    <xf numFmtId="0" fontId="0" fillId="0" borderId="47" xfId="0" applyBorder="1"/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9" xfId="0" applyFill="1" applyBorder="1"/>
    <xf numFmtId="0" fontId="0" fillId="3" borderId="19" xfId="0" applyFill="1" applyBorder="1"/>
    <xf numFmtId="0" fontId="11" fillId="0" borderId="97" xfId="0" applyFont="1" applyFill="1" applyBorder="1" applyAlignment="1">
      <alignment horizontal="center" vertical="center" wrapText="1"/>
    </xf>
    <xf numFmtId="4" fontId="11" fillId="0" borderId="64" xfId="0" applyNumberFormat="1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4" fontId="11" fillId="0" borderId="38" xfId="0" applyNumberFormat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166" fontId="0" fillId="0" borderId="2" xfId="0" applyNumberFormat="1" applyBorder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169" fontId="0" fillId="0" borderId="2" xfId="0" applyNumberFormat="1" applyBorder="1"/>
    <xf numFmtId="170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9" fontId="0" fillId="0" borderId="2" xfId="0" applyNumberFormat="1" applyBorder="1" applyAlignment="1">
      <alignment vertical="center"/>
    </xf>
    <xf numFmtId="0" fontId="28" fillId="0" borderId="2" xfId="1" applyFont="1" applyBorder="1" applyAlignment="1">
      <alignment horizontal="left"/>
    </xf>
    <xf numFmtId="0" fontId="28" fillId="0" borderId="2" xfId="1" applyFont="1" applyBorder="1" applyAlignment="1">
      <alignment horizontal="right"/>
    </xf>
    <xf numFmtId="0" fontId="28" fillId="0" borderId="2" xfId="1" applyFont="1" applyBorder="1" applyAlignment="1">
      <alignment horizontal="right" vertical="center"/>
    </xf>
    <xf numFmtId="0" fontId="12" fillId="0" borderId="2" xfId="0" applyFont="1" applyBorder="1" applyAlignment="1">
      <alignment horizontal="center"/>
    </xf>
    <xf numFmtId="0" fontId="28" fillId="0" borderId="2" xfId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8" fillId="0" borderId="2" xfId="9" applyNumberFormat="1" applyFont="1" applyBorder="1" applyAlignment="1">
      <alignment horizontal="right" vertical="center"/>
    </xf>
    <xf numFmtId="166" fontId="0" fillId="0" borderId="2" xfId="0" applyNumberFormat="1" applyBorder="1" applyAlignment="1">
      <alignment horizontal="right"/>
    </xf>
    <xf numFmtId="2" fontId="0" fillId="0" borderId="2" xfId="0" applyNumberFormat="1" applyFont="1" applyBorder="1" applyAlignment="1"/>
    <xf numFmtId="166" fontId="0" fillId="0" borderId="2" xfId="0" applyNumberFormat="1" applyBorder="1" applyAlignment="1">
      <alignment horizontal="center"/>
    </xf>
    <xf numFmtId="0" fontId="27" fillId="0" borderId="2" xfId="1" applyFont="1" applyBorder="1" applyAlignment="1">
      <alignment horizontal="left" vertical="center" wrapText="1"/>
    </xf>
    <xf numFmtId="166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center" vertical="center"/>
    </xf>
    <xf numFmtId="0" fontId="27" fillId="0" borderId="2" xfId="1" applyFont="1" applyBorder="1" applyAlignment="1">
      <alignment horizontal="left" wrapText="1"/>
    </xf>
    <xf numFmtId="0" fontId="28" fillId="0" borderId="2" xfId="1" applyFont="1" applyBorder="1" applyAlignment="1">
      <alignment horizontal="left" wrapText="1"/>
    </xf>
    <xf numFmtId="0" fontId="0" fillId="0" borderId="0" xfId="0"/>
    <xf numFmtId="0" fontId="0" fillId="0" borderId="2" xfId="0" applyBorder="1"/>
    <xf numFmtId="2" fontId="0" fillId="0" borderId="2" xfId="0" applyNumberFormat="1" applyBorder="1"/>
    <xf numFmtId="2" fontId="0" fillId="0" borderId="2" xfId="0" applyNumberFormat="1" applyBorder="1" applyAlignment="1">
      <alignment vertical="center"/>
    </xf>
    <xf numFmtId="0" fontId="15" fillId="0" borderId="2" xfId="0" applyFont="1" applyBorder="1" applyAlignment="1"/>
    <xf numFmtId="0" fontId="0" fillId="0" borderId="2" xfId="0" applyBorder="1" applyAlignment="1">
      <alignment vertical="center" wrapText="1"/>
    </xf>
    <xf numFmtId="0" fontId="28" fillId="0" borderId="2" xfId="1" applyFont="1" applyBorder="1" applyAlignment="1">
      <alignment horizontal="left" vertical="center"/>
    </xf>
    <xf numFmtId="0" fontId="28" fillId="0" borderId="2" xfId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169" fontId="28" fillId="0" borderId="2" xfId="1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28" fillId="0" borderId="2" xfId="9" applyFont="1" applyBorder="1" applyAlignment="1">
      <alignment horizontal="left" vertical="center"/>
    </xf>
    <xf numFmtId="0" fontId="28" fillId="0" borderId="2" xfId="9" applyFont="1" applyBorder="1" applyAlignment="1">
      <alignment horizontal="left" vertical="center" wrapText="1"/>
    </xf>
    <xf numFmtId="0" fontId="28" fillId="0" borderId="2" xfId="9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8" fillId="0" borderId="2" xfId="9" applyFont="1" applyBorder="1" applyAlignment="1">
      <alignment horizontal="right" vertical="center"/>
    </xf>
    <xf numFmtId="0" fontId="28" fillId="0" borderId="2" xfId="9" applyFont="1" applyBorder="1" applyAlignment="1">
      <alignment horizontal="left"/>
    </xf>
    <xf numFmtId="0" fontId="28" fillId="0" borderId="2" xfId="9" applyFont="1" applyBorder="1" applyAlignment="1">
      <alignment horizontal="right"/>
    </xf>
    <xf numFmtId="0" fontId="28" fillId="0" borderId="2" xfId="9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2" fontId="28" fillId="0" borderId="2" xfId="1" applyNumberFormat="1" applyFont="1" applyBorder="1" applyAlignment="1">
      <alignment horizontal="right" vertical="center"/>
    </xf>
    <xf numFmtId="2" fontId="28" fillId="0" borderId="2" xfId="1" applyNumberFormat="1" applyFont="1" applyBorder="1" applyAlignment="1">
      <alignment horizontal="left" vertical="center"/>
    </xf>
    <xf numFmtId="2" fontId="28" fillId="0" borderId="2" xfId="1" applyNumberFormat="1" applyFont="1" applyBorder="1" applyAlignment="1">
      <alignment horizontal="left" vertical="center" wrapText="1"/>
    </xf>
    <xf numFmtId="2" fontId="12" fillId="0" borderId="2" xfId="0" applyNumberFormat="1" applyFont="1" applyBorder="1" applyAlignment="1">
      <alignment horizontal="center" vertical="center"/>
    </xf>
    <xf numFmtId="2" fontId="28" fillId="0" borderId="2" xfId="1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6" fillId="0" borderId="29" xfId="58" applyFont="1" applyFill="1" applyBorder="1" applyAlignment="1">
      <alignment vertical="center" wrapText="1"/>
    </xf>
    <xf numFmtId="168" fontId="57" fillId="0" borderId="2" xfId="7" applyFont="1" applyFill="1" applyBorder="1" applyAlignment="1">
      <alignment horizontal="center" vertical="center" wrapText="1"/>
    </xf>
    <xf numFmtId="10" fontId="57" fillId="0" borderId="2" xfId="4" applyNumberFormat="1" applyFont="1" applyFill="1" applyBorder="1" applyAlignment="1">
      <alignment horizontal="center" vertical="center" wrapText="1"/>
    </xf>
    <xf numFmtId="43" fontId="59" fillId="0" borderId="2" xfId="58" applyNumberFormat="1" applyFont="1" applyBorder="1" applyAlignment="1">
      <alignment horizontal="center" vertical="center"/>
    </xf>
    <xf numFmtId="43" fontId="28" fillId="0" borderId="2" xfId="58" applyNumberFormat="1" applyFont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2" fontId="28" fillId="0" borderId="2" xfId="0" applyNumberFormat="1" applyFont="1" applyFill="1" applyBorder="1" applyAlignment="1">
      <alignment horizontal="center" vertical="center" wrapText="1"/>
    </xf>
    <xf numFmtId="2" fontId="28" fillId="0" borderId="2" xfId="0" applyNumberFormat="1" applyFont="1" applyFill="1" applyBorder="1" applyAlignment="1">
      <alignment horizontal="right" vertical="center"/>
    </xf>
    <xf numFmtId="0" fontId="0" fillId="2" borderId="2" xfId="1" applyFont="1" applyFill="1" applyBorder="1" applyAlignment="1">
      <alignment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right" vertical="center"/>
    </xf>
    <xf numFmtId="0" fontId="0" fillId="0" borderId="2" xfId="1" applyFont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4" fontId="0" fillId="0" borderId="2" xfId="1" applyNumberFormat="1" applyFont="1" applyFill="1" applyBorder="1" applyAlignment="1">
      <alignment horizontal="right" vertical="center" wrapText="1"/>
    </xf>
    <xf numFmtId="10" fontId="46" fillId="0" borderId="2" xfId="6" applyNumberFormat="1" applyFont="1" applyBorder="1" applyAlignment="1">
      <alignment vertical="center"/>
    </xf>
    <xf numFmtId="164" fontId="46" fillId="0" borderId="2" xfId="60" applyNumberFormat="1" applyFont="1" applyBorder="1" applyAlignment="1">
      <alignment vertical="center"/>
    </xf>
    <xf numFmtId="0" fontId="46" fillId="0" borderId="29" xfId="97" applyFont="1" applyBorder="1" applyAlignment="1">
      <alignment vertical="center"/>
    </xf>
    <xf numFmtId="0" fontId="58" fillId="0" borderId="2" xfId="7" applyNumberFormat="1" applyFont="1" applyFill="1" applyBorder="1" applyAlignment="1">
      <alignment horizontal="center" vertical="center" wrapText="1"/>
    </xf>
    <xf numFmtId="1" fontId="45" fillId="0" borderId="29" xfId="1" applyNumberFormat="1" applyFont="1" applyFill="1" applyBorder="1" applyAlignment="1">
      <alignment vertical="top"/>
    </xf>
    <xf numFmtId="173" fontId="47" fillId="0" borderId="2" xfId="60" applyFont="1" applyBorder="1" applyAlignment="1">
      <alignment horizontal="right" vertical="center"/>
    </xf>
    <xf numFmtId="10" fontId="47" fillId="0" borderId="2" xfId="60" applyNumberFormat="1" applyFont="1" applyBorder="1" applyAlignment="1">
      <alignment horizontal="center" vertical="center"/>
    </xf>
    <xf numFmtId="10" fontId="46" fillId="0" borderId="114" xfId="6" applyNumberFormat="1" applyFont="1" applyBorder="1" applyAlignment="1">
      <alignment vertical="center"/>
    </xf>
    <xf numFmtId="164" fontId="45" fillId="0" borderId="2" xfId="60" applyNumberFormat="1" applyFont="1" applyBorder="1" applyAlignment="1">
      <alignment vertical="top"/>
    </xf>
    <xf numFmtId="10" fontId="46" fillId="0" borderId="2" xfId="60" applyNumberFormat="1" applyFont="1" applyBorder="1" applyAlignment="1">
      <alignment vertical="top"/>
    </xf>
    <xf numFmtId="164" fontId="45" fillId="0" borderId="32" xfId="60" applyNumberFormat="1" applyFont="1" applyBorder="1" applyAlignment="1">
      <alignment vertical="top"/>
    </xf>
    <xf numFmtId="164" fontId="45" fillId="0" borderId="4" xfId="60" applyNumberFormat="1" applyFont="1" applyBorder="1" applyAlignment="1">
      <alignment vertical="top"/>
    </xf>
    <xf numFmtId="0" fontId="28" fillId="0" borderId="20" xfId="0" applyFont="1" applyFill="1" applyBorder="1" applyAlignment="1">
      <alignment vertical="center" wrapText="1"/>
    </xf>
    <xf numFmtId="0" fontId="57" fillId="0" borderId="7" xfId="4" applyFont="1" applyFill="1" applyBorder="1" applyAlignment="1">
      <alignment horizontal="center" vertical="center" wrapText="1"/>
    </xf>
    <xf numFmtId="10" fontId="57" fillId="0" borderId="7" xfId="4" applyNumberFormat="1" applyFont="1" applyFill="1" applyBorder="1" applyAlignment="1">
      <alignment horizontal="center" vertical="center"/>
    </xf>
    <xf numFmtId="0" fontId="56" fillId="0" borderId="115" xfId="58" applyFont="1" applyFill="1" applyBorder="1" applyAlignment="1">
      <alignment vertical="center" wrapText="1"/>
    </xf>
    <xf numFmtId="0" fontId="56" fillId="0" borderId="8" xfId="58" applyFont="1" applyFill="1" applyBorder="1" applyAlignment="1">
      <alignment vertical="center" wrapText="1"/>
    </xf>
    <xf numFmtId="43" fontId="59" fillId="0" borderId="7" xfId="58" applyNumberFormat="1" applyFont="1" applyBorder="1" applyAlignment="1">
      <alignment horizontal="center" vertical="center"/>
    </xf>
    <xf numFmtId="4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2" fontId="28" fillId="0" borderId="9" xfId="0" applyNumberFormat="1" applyFont="1" applyFill="1" applyBorder="1" applyAlignment="1">
      <alignment horizontal="center" vertical="center" wrapText="1"/>
    </xf>
    <xf numFmtId="43" fontId="28" fillId="0" borderId="9" xfId="58" applyNumberFormat="1" applyFont="1" applyBorder="1" applyAlignment="1">
      <alignment horizontal="center" vertical="center"/>
    </xf>
    <xf numFmtId="2" fontId="28" fillId="0" borderId="9" xfId="0" applyNumberFormat="1" applyFont="1" applyFill="1" applyBorder="1" applyAlignment="1">
      <alignment horizontal="right" vertical="center"/>
    </xf>
    <xf numFmtId="4" fontId="28" fillId="0" borderId="57" xfId="0" applyNumberFormat="1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vertical="center" wrapText="1"/>
    </xf>
    <xf numFmtId="0" fontId="28" fillId="0" borderId="57" xfId="0" applyFont="1" applyFill="1" applyBorder="1" applyAlignment="1">
      <alignment horizontal="center" vertical="center" wrapText="1"/>
    </xf>
    <xf numFmtId="43" fontId="28" fillId="0" borderId="57" xfId="58" applyNumberFormat="1" applyFont="1" applyBorder="1" applyAlignment="1">
      <alignment horizontal="center" vertical="center"/>
    </xf>
    <xf numFmtId="2" fontId="28" fillId="0" borderId="57" xfId="0" applyNumberFormat="1" applyFont="1" applyFill="1" applyBorder="1" applyAlignment="1">
      <alignment horizontal="right" vertical="center"/>
    </xf>
    <xf numFmtId="168" fontId="58" fillId="0" borderId="7" xfId="7" applyFont="1" applyFill="1" applyBorder="1" applyAlignment="1">
      <alignment horizontal="center" vertical="center" wrapText="1"/>
    </xf>
    <xf numFmtId="0" fontId="58" fillId="0" borderId="7" xfId="7" applyNumberFormat="1" applyFont="1" applyFill="1" applyBorder="1" applyAlignment="1">
      <alignment horizontal="center" vertical="center" wrapText="1"/>
    </xf>
    <xf numFmtId="164" fontId="46" fillId="0" borderId="7" xfId="60" applyNumberFormat="1" applyFont="1" applyBorder="1" applyAlignment="1">
      <alignment vertical="center"/>
    </xf>
    <xf numFmtId="10" fontId="46" fillId="0" borderId="7" xfId="6" applyNumberFormat="1" applyFont="1" applyBorder="1" applyAlignment="1">
      <alignment vertical="center"/>
    </xf>
    <xf numFmtId="10" fontId="46" fillId="0" borderId="118" xfId="6" applyNumberFormat="1" applyFont="1" applyBorder="1" applyAlignment="1">
      <alignment vertical="center"/>
    </xf>
    <xf numFmtId="0" fontId="46" fillId="0" borderId="7" xfId="97" applyFont="1" applyBorder="1" applyAlignment="1">
      <alignment vertical="center"/>
    </xf>
    <xf numFmtId="164" fontId="45" fillId="0" borderId="7" xfId="60" applyNumberFormat="1" applyFont="1" applyBorder="1" applyAlignment="1">
      <alignment vertical="top"/>
    </xf>
    <xf numFmtId="10" fontId="46" fillId="0" borderId="7" xfId="60" applyNumberFormat="1" applyFont="1" applyBorder="1" applyAlignment="1">
      <alignment vertical="top"/>
    </xf>
    <xf numFmtId="1" fontId="45" fillId="0" borderId="117" xfId="1" applyNumberFormat="1" applyFont="1" applyFill="1" applyBorder="1" applyAlignment="1">
      <alignment vertical="top"/>
    </xf>
    <xf numFmtId="10" fontId="46" fillId="0" borderId="65" xfId="60" applyNumberFormat="1" applyFont="1" applyBorder="1" applyAlignment="1">
      <alignment vertical="top"/>
    </xf>
    <xf numFmtId="10" fontId="46" fillId="0" borderId="58" xfId="60" applyNumberFormat="1" applyFont="1" applyBorder="1" applyAlignment="1">
      <alignment vertical="top"/>
    </xf>
    <xf numFmtId="0" fontId="0" fillId="0" borderId="3" xfId="0" applyBorder="1"/>
    <xf numFmtId="2" fontId="0" fillId="0" borderId="7" xfId="0" applyNumberFormat="1" applyBorder="1"/>
    <xf numFmtId="2" fontId="0" fillId="0" borderId="7" xfId="0" applyNumberFormat="1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28" fillId="0" borderId="3" xfId="9" applyFont="1" applyBorder="1" applyAlignment="1">
      <alignment horizontal="left" vertical="center"/>
    </xf>
    <xf numFmtId="2" fontId="15" fillId="0" borderId="7" xfId="0" applyNumberFormat="1" applyFont="1" applyBorder="1" applyAlignment="1">
      <alignment vertical="center"/>
    </xf>
    <xf numFmtId="2" fontId="15" fillId="0" borderId="7" xfId="0" applyNumberFormat="1" applyFont="1" applyBorder="1"/>
    <xf numFmtId="2" fontId="0" fillId="0" borderId="7" xfId="0" applyNumberFormat="1" applyFont="1" applyBorder="1"/>
    <xf numFmtId="0" fontId="27" fillId="0" borderId="3" xfId="1" applyFont="1" applyBorder="1" applyAlignment="1">
      <alignment horizontal="left" vertical="center"/>
    </xf>
    <xf numFmtId="0" fontId="28" fillId="0" borderId="7" xfId="1" applyNumberFormat="1" applyFont="1" applyBorder="1" applyAlignment="1">
      <alignment horizontal="right" vertical="center"/>
    </xf>
    <xf numFmtId="0" fontId="28" fillId="0" borderId="3" xfId="1" applyFont="1" applyBorder="1" applyAlignment="1">
      <alignment horizontal="left" vertical="center"/>
    </xf>
    <xf numFmtId="4" fontId="15" fillId="0" borderId="7" xfId="0" applyNumberFormat="1" applyFont="1" applyBorder="1" applyAlignment="1">
      <alignment vertical="center"/>
    </xf>
    <xf numFmtId="2" fontId="28" fillId="0" borderId="7" xfId="1" applyNumberFormat="1" applyFont="1" applyBorder="1" applyAlignment="1">
      <alignment horizontal="right" vertical="center"/>
    </xf>
    <xf numFmtId="2" fontId="28" fillId="0" borderId="7" xfId="9" applyNumberFormat="1" applyFont="1" applyBorder="1" applyAlignment="1">
      <alignment horizontal="right" vertical="center"/>
    </xf>
    <xf numFmtId="0" fontId="28" fillId="0" borderId="3" xfId="9" applyFont="1" applyBorder="1" applyAlignment="1">
      <alignment horizontal="left"/>
    </xf>
    <xf numFmtId="2" fontId="28" fillId="0" borderId="3" xfId="1" applyNumberFormat="1" applyFont="1" applyBorder="1" applyAlignment="1">
      <alignment horizontal="left" vertical="center"/>
    </xf>
    <xf numFmtId="0" fontId="28" fillId="0" borderId="3" xfId="1" applyFont="1" applyBorder="1" applyAlignment="1">
      <alignment horizontal="left"/>
    </xf>
    <xf numFmtId="2" fontId="28" fillId="0" borderId="7" xfId="1" applyNumberFormat="1" applyFont="1" applyBorder="1" applyAlignment="1">
      <alignment horizontal="right"/>
    </xf>
    <xf numFmtId="4" fontId="0" fillId="0" borderId="7" xfId="0" applyNumberFormat="1" applyBorder="1"/>
    <xf numFmtId="0" fontId="15" fillId="0" borderId="57" xfId="0" applyFont="1" applyBorder="1" applyAlignment="1"/>
    <xf numFmtId="4" fontId="15" fillId="0" borderId="58" xfId="0" applyNumberFormat="1" applyFont="1" applyBorder="1"/>
    <xf numFmtId="0" fontId="20" fillId="0" borderId="91" xfId="0" applyFont="1" applyBorder="1" applyAlignment="1">
      <alignment vertical="center"/>
    </xf>
    <xf numFmtId="0" fontId="20" fillId="0" borderId="86" xfId="0" applyFont="1" applyBorder="1" applyAlignment="1">
      <alignment vertical="center"/>
    </xf>
    <xf numFmtId="0" fontId="28" fillId="0" borderId="0" xfId="0" applyFont="1"/>
    <xf numFmtId="0" fontId="2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15" fillId="0" borderId="7" xfId="0" applyNumberFormat="1" applyFont="1" applyBorder="1"/>
    <xf numFmtId="0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0" fontId="60" fillId="0" borderId="2" xfId="0" applyFont="1" applyBorder="1"/>
    <xf numFmtId="43" fontId="28" fillId="0" borderId="7" xfId="58" applyNumberFormat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 wrapText="1"/>
    </xf>
    <xf numFmtId="0" fontId="61" fillId="0" borderId="2" xfId="0" applyFont="1" applyBorder="1" applyAlignment="1">
      <alignment vertical="center" wrapText="1"/>
    </xf>
    <xf numFmtId="3" fontId="59" fillId="0" borderId="3" xfId="58" applyNumberFormat="1" applyFont="1" applyBorder="1" applyAlignment="1">
      <alignment horizontal="center" vertical="center" wrapText="1"/>
    </xf>
    <xf numFmtId="3" fontId="28" fillId="0" borderId="3" xfId="58" applyNumberFormat="1" applyFont="1" applyBorder="1" applyAlignment="1">
      <alignment horizontal="center" vertical="center" wrapText="1"/>
    </xf>
    <xf numFmtId="164" fontId="46" fillId="0" borderId="120" xfId="6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5" xfId="1" applyFont="1" applyBorder="1" applyAlignment="1">
      <alignment horizontal="center" vertical="center" wrapText="1"/>
    </xf>
    <xf numFmtId="164" fontId="46" fillId="0" borderId="121" xfId="60" applyNumberFormat="1" applyFont="1" applyBorder="1" applyAlignment="1">
      <alignment vertical="center"/>
    </xf>
    <xf numFmtId="0" fontId="0" fillId="0" borderId="3" xfId="0" applyNumberFormat="1" applyBorder="1" applyAlignment="1">
      <alignment horizontal="left"/>
    </xf>
    <xf numFmtId="3" fontId="28" fillId="0" borderId="56" xfId="58" applyNumberFormat="1" applyFont="1" applyBorder="1" applyAlignment="1">
      <alignment horizontal="center" vertical="center" wrapText="1"/>
    </xf>
    <xf numFmtId="0" fontId="28" fillId="0" borderId="57" xfId="0" applyFont="1" applyFill="1" applyBorder="1" applyAlignment="1">
      <alignment wrapText="1"/>
    </xf>
    <xf numFmtId="2" fontId="28" fillId="0" borderId="57" xfId="0" applyNumberFormat="1" applyFont="1" applyFill="1" applyBorder="1" applyAlignment="1">
      <alignment horizontal="center" vertical="center" wrapText="1"/>
    </xf>
    <xf numFmtId="43" fontId="28" fillId="0" borderId="58" xfId="58" applyNumberFormat="1" applyFont="1" applyBorder="1" applyAlignment="1">
      <alignment horizontal="center" vertical="center"/>
    </xf>
    <xf numFmtId="3" fontId="28" fillId="0" borderId="10" xfId="58" applyNumberFormat="1" applyFont="1" applyBorder="1" applyAlignment="1">
      <alignment horizontal="center" vertical="center" wrapText="1"/>
    </xf>
    <xf numFmtId="0" fontId="28" fillId="0" borderId="9" xfId="0" applyFont="1" applyFill="1" applyBorder="1" applyAlignment="1">
      <alignment wrapText="1"/>
    </xf>
    <xf numFmtId="2" fontId="28" fillId="0" borderId="9" xfId="0" applyNumberFormat="1" applyFont="1" applyFill="1" applyBorder="1" applyAlignment="1">
      <alignment horizontal="right" vertical="center" wrapText="1"/>
    </xf>
    <xf numFmtId="43" fontId="28" fillId="0" borderId="19" xfId="58" applyNumberFormat="1" applyFont="1" applyBorder="1" applyAlignment="1">
      <alignment horizontal="center" vertical="center"/>
    </xf>
    <xf numFmtId="2" fontId="28" fillId="0" borderId="2" xfId="0" applyNumberFormat="1" applyFont="1" applyFill="1" applyBorder="1" applyAlignment="1">
      <alignment horizontal="right" vertical="center" wrapText="1"/>
    </xf>
    <xf numFmtId="170" fontId="28" fillId="0" borderId="2" xfId="1" applyNumberFormat="1" applyFont="1" applyBorder="1" applyAlignment="1">
      <alignment horizontal="right" vertical="center"/>
    </xf>
    <xf numFmtId="175" fontId="28" fillId="0" borderId="2" xfId="1" applyNumberFormat="1" applyFont="1" applyBorder="1" applyAlignment="1">
      <alignment horizontal="right" vertical="center"/>
    </xf>
    <xf numFmtId="0" fontId="28" fillId="0" borderId="2" xfId="0" applyFont="1" applyBorder="1" applyAlignment="1">
      <alignment vertical="center" wrapText="1"/>
    </xf>
    <xf numFmtId="4" fontId="28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28" fillId="0" borderId="3" xfId="58" applyNumberFormat="1" applyFont="1" applyFill="1" applyBorder="1" applyAlignment="1">
      <alignment horizontal="center" vertical="center" wrapText="1"/>
    </xf>
    <xf numFmtId="3" fontId="28" fillId="0" borderId="56" xfId="58" applyNumberFormat="1" applyFont="1" applyFill="1" applyBorder="1" applyAlignment="1">
      <alignment horizontal="center" vertical="center" wrapText="1"/>
    </xf>
    <xf numFmtId="0" fontId="28" fillId="0" borderId="57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3" fontId="28" fillId="0" borderId="3" xfId="58" applyNumberFormat="1" applyFont="1" applyFill="1" applyBorder="1" applyAlignment="1" applyProtection="1">
      <alignment horizontal="center" vertical="center" wrapText="1"/>
    </xf>
    <xf numFmtId="3" fontId="28" fillId="0" borderId="56" xfId="58" applyNumberFormat="1" applyFont="1" applyFill="1" applyBorder="1" applyAlignment="1" applyProtection="1">
      <alignment horizontal="center" vertical="center" wrapText="1"/>
    </xf>
    <xf numFmtId="2" fontId="28" fillId="0" borderId="57" xfId="0" applyNumberFormat="1" applyFont="1" applyFill="1" applyBorder="1" applyAlignment="1">
      <alignment horizontal="right" vertical="center" wrapText="1"/>
    </xf>
    <xf numFmtId="3" fontId="28" fillId="0" borderId="10" xfId="58" applyNumberFormat="1" applyFont="1" applyFill="1" applyBorder="1" applyAlignment="1" applyProtection="1">
      <alignment horizontal="center" vertical="center" wrapText="1"/>
    </xf>
    <xf numFmtId="0" fontId="28" fillId="0" borderId="9" xfId="0" applyFont="1" applyBorder="1" applyAlignment="1">
      <alignment horizontal="justify" vertical="center"/>
    </xf>
    <xf numFmtId="4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right" vertical="center" wrapText="1"/>
    </xf>
    <xf numFmtId="0" fontId="62" fillId="0" borderId="0" xfId="0" applyFont="1"/>
    <xf numFmtId="0" fontId="28" fillId="2" borderId="2" xfId="1" applyFont="1" applyFill="1" applyBorder="1" applyAlignment="1">
      <alignment vertical="center" wrapText="1"/>
    </xf>
    <xf numFmtId="169" fontId="28" fillId="0" borderId="2" xfId="9" applyNumberFormat="1" applyFont="1" applyBorder="1" applyAlignment="1">
      <alignment horizontal="right" vertical="center"/>
    </xf>
    <xf numFmtId="0" fontId="28" fillId="0" borderId="3" xfId="0" applyFont="1" applyBorder="1" applyAlignment="1">
      <alignment horizontal="left"/>
    </xf>
    <xf numFmtId="0" fontId="28" fillId="0" borderId="2" xfId="0" applyFont="1" applyBorder="1"/>
    <xf numFmtId="169" fontId="28" fillId="0" borderId="2" xfId="0" applyNumberFormat="1" applyFont="1" applyBorder="1"/>
    <xf numFmtId="2" fontId="28" fillId="0" borderId="2" xfId="0" applyNumberFormat="1" applyFont="1" applyBorder="1"/>
    <xf numFmtId="2" fontId="28" fillId="0" borderId="7" xfId="0" applyNumberFormat="1" applyFont="1" applyBorder="1"/>
    <xf numFmtId="0" fontId="28" fillId="0" borderId="3" xfId="0" applyFont="1" applyBorder="1"/>
    <xf numFmtId="0" fontId="28" fillId="0" borderId="2" xfId="0" applyFont="1" applyBorder="1" applyAlignment="1">
      <alignment wrapText="1"/>
    </xf>
    <xf numFmtId="2" fontId="28" fillId="0" borderId="7" xfId="0" applyNumberFormat="1" applyFont="1" applyBorder="1" applyAlignment="1">
      <alignment vertical="center"/>
    </xf>
    <xf numFmtId="0" fontId="16" fillId="0" borderId="2" xfId="0" applyFont="1" applyBorder="1" applyAlignment="1"/>
    <xf numFmtId="2" fontId="16" fillId="0" borderId="7" xfId="0" applyNumberFormat="1" applyFont="1" applyBorder="1"/>
    <xf numFmtId="4" fontId="0" fillId="0" borderId="2" xfId="0" applyNumberFormat="1" applyBorder="1"/>
    <xf numFmtId="4" fontId="28" fillId="0" borderId="2" xfId="1" applyNumberFormat="1" applyFont="1" applyBorder="1" applyAlignment="1">
      <alignment horizontal="right" vertical="center"/>
    </xf>
    <xf numFmtId="0" fontId="28" fillId="0" borderId="2" xfId="0" applyFont="1" applyBorder="1" applyAlignment="1">
      <alignment horizontal="left"/>
    </xf>
    <xf numFmtId="166" fontId="28" fillId="0" borderId="2" xfId="0" applyNumberFormat="1" applyFont="1" applyBorder="1" applyAlignment="1">
      <alignment horizontal="center"/>
    </xf>
    <xf numFmtId="2" fontId="28" fillId="0" borderId="2" xfId="0" applyNumberFormat="1" applyFont="1" applyBorder="1" applyAlignment="1"/>
    <xf numFmtId="4" fontId="0" fillId="0" borderId="2" xfId="0" applyNumberFormat="1" applyBorder="1" applyAlignment="1">
      <alignment vertical="center"/>
    </xf>
    <xf numFmtId="0" fontId="28" fillId="0" borderId="3" xfId="0" applyFont="1" applyBorder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170" fontId="28" fillId="0" borderId="2" xfId="0" applyNumberFormat="1" applyFont="1" applyBorder="1" applyAlignment="1">
      <alignment vertical="center"/>
    </xf>
    <xf numFmtId="2" fontId="28" fillId="0" borderId="2" xfId="0" applyNumberFormat="1" applyFont="1" applyBorder="1" applyAlignment="1">
      <alignment vertical="center"/>
    </xf>
    <xf numFmtId="170" fontId="28" fillId="0" borderId="2" xfId="0" applyNumberFormat="1" applyFont="1" applyBorder="1"/>
    <xf numFmtId="166" fontId="28" fillId="0" borderId="2" xfId="1" applyNumberFormat="1" applyFont="1" applyBorder="1" applyAlignment="1">
      <alignment horizontal="right" vertical="center"/>
    </xf>
    <xf numFmtId="4" fontId="28" fillId="0" borderId="7" xfId="1" applyNumberFormat="1" applyFont="1" applyBorder="1" applyAlignment="1">
      <alignment horizontal="right" vertical="center"/>
    </xf>
    <xf numFmtId="3" fontId="28" fillId="0" borderId="10" xfId="58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4" fontId="28" fillId="0" borderId="9" xfId="0" applyNumberFormat="1" applyFont="1" applyFill="1" applyBorder="1" applyAlignment="1">
      <alignment horizontal="right" vertical="center" wrapText="1"/>
    </xf>
    <xf numFmtId="0" fontId="28" fillId="0" borderId="3" xfId="1" applyNumberFormat="1" applyFont="1" applyBorder="1" applyAlignment="1">
      <alignment horizontal="left" vertical="center"/>
    </xf>
    <xf numFmtId="2" fontId="28" fillId="0" borderId="2" xfId="1" applyNumberFormat="1" applyFont="1" applyBorder="1" applyAlignment="1">
      <alignment horizontal="right"/>
    </xf>
    <xf numFmtId="0" fontId="60" fillId="0" borderId="3" xfId="0" applyFont="1" applyBorder="1"/>
    <xf numFmtId="0" fontId="28" fillId="0" borderId="2" xfId="9" applyFont="1" applyBorder="1" applyAlignment="1">
      <alignment horizontal="left" wrapText="1"/>
    </xf>
    <xf numFmtId="0" fontId="60" fillId="0" borderId="3" xfId="0" applyFont="1" applyBorder="1" applyAlignment="1">
      <alignment horizontal="left"/>
    </xf>
    <xf numFmtId="3" fontId="16" fillId="35" borderId="3" xfId="58" applyNumberFormat="1" applyFont="1" applyFill="1" applyBorder="1" applyAlignment="1" applyProtection="1">
      <alignment horizontal="center" vertical="center" wrapText="1"/>
    </xf>
    <xf numFmtId="0" fontId="16" fillId="35" borderId="2" xfId="58" applyFont="1" applyFill="1" applyBorder="1" applyAlignment="1">
      <alignment horizontal="left" vertical="center" wrapText="1"/>
    </xf>
    <xf numFmtId="43" fontId="16" fillId="35" borderId="2" xfId="58" applyNumberFormat="1" applyFont="1" applyFill="1" applyBorder="1" applyAlignment="1">
      <alignment horizontal="center" vertical="center" wrapText="1"/>
    </xf>
    <xf numFmtId="43" fontId="16" fillId="35" borderId="7" xfId="58" applyNumberFormat="1" applyFont="1" applyFill="1" applyBorder="1" applyAlignment="1">
      <alignment horizontal="center" vertical="center" wrapText="1"/>
    </xf>
    <xf numFmtId="0" fontId="19" fillId="0" borderId="73" xfId="0" applyFont="1" applyBorder="1" applyAlignment="1">
      <alignment horizontal="center"/>
    </xf>
    <xf numFmtId="164" fontId="0" fillId="0" borderId="0" xfId="0" applyNumberFormat="1"/>
    <xf numFmtId="0" fontId="0" fillId="0" borderId="21" xfId="0" applyBorder="1"/>
    <xf numFmtId="0" fontId="0" fillId="0" borderId="22" xfId="0" applyBorder="1"/>
    <xf numFmtId="0" fontId="0" fillId="0" borderId="3" xfId="0" applyBorder="1" applyAlignment="1">
      <alignment horizontal="center" vertical="center"/>
    </xf>
    <xf numFmtId="168" fontId="58" fillId="0" borderId="2" xfId="7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1" xfId="0" applyFont="1" applyBorder="1" applyAlignment="1">
      <alignment horizontal="left"/>
    </xf>
    <xf numFmtId="0" fontId="18" fillId="0" borderId="118" xfId="0" applyFont="1" applyBorder="1" applyAlignment="1">
      <alignment horizontal="center" vertical="center"/>
    </xf>
    <xf numFmtId="10" fontId="21" fillId="4" borderId="19" xfId="0" applyNumberFormat="1" applyFont="1" applyFill="1" applyBorder="1" applyAlignment="1">
      <alignment horizontal="center" vertical="center"/>
    </xf>
    <xf numFmtId="10" fontId="21" fillId="4" borderId="7" xfId="0" applyNumberFormat="1" applyFont="1" applyFill="1" applyBorder="1" applyAlignment="1">
      <alignment horizontal="center" vertical="center"/>
    </xf>
    <xf numFmtId="10" fontId="21" fillId="4" borderId="34" xfId="0" applyNumberFormat="1" applyFont="1" applyFill="1" applyBorder="1" applyAlignment="1">
      <alignment horizontal="center" vertical="center"/>
    </xf>
    <xf numFmtId="10" fontId="21" fillId="4" borderId="118" xfId="0" applyNumberFormat="1" applyFont="1" applyFill="1" applyBorder="1" applyAlignment="1">
      <alignment horizontal="center" vertical="center"/>
    </xf>
    <xf numFmtId="0" fontId="20" fillId="0" borderId="132" xfId="0" applyFont="1" applyBorder="1" applyAlignment="1">
      <alignment vertical="center"/>
    </xf>
    <xf numFmtId="10" fontId="21" fillId="4" borderId="134" xfId="0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 horizontal="left"/>
    </xf>
    <xf numFmtId="0" fontId="0" fillId="0" borderId="135" xfId="0" applyBorder="1"/>
    <xf numFmtId="0" fontId="0" fillId="0" borderId="136" xfId="0" applyBorder="1"/>
    <xf numFmtId="0" fontId="0" fillId="0" borderId="137" xfId="0" applyBorder="1"/>
    <xf numFmtId="4" fontId="16" fillId="35" borderId="138" xfId="58" applyNumberFormat="1" applyFont="1" applyFill="1" applyBorder="1" applyAlignment="1">
      <alignment horizontal="right" vertical="center" wrapText="1"/>
    </xf>
    <xf numFmtId="4" fontId="16" fillId="35" borderId="138" xfId="58" applyNumberFormat="1" applyFont="1" applyFill="1" applyBorder="1" applyAlignment="1">
      <alignment vertical="center" wrapText="1"/>
    </xf>
    <xf numFmtId="4" fontId="16" fillId="35" borderId="139" xfId="58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8" fillId="0" borderId="2" xfId="1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69" fillId="0" borderId="2" xfId="0" applyFont="1" applyBorder="1"/>
    <xf numFmtId="0" fontId="0" fillId="0" borderId="2" xfId="0" applyBorder="1" applyAlignment="1">
      <alignment horizontal="left" vertical="center" wrapText="1"/>
    </xf>
    <xf numFmtId="10" fontId="16" fillId="35" borderId="2" xfId="58" applyNumberFormat="1" applyFont="1" applyFill="1" applyBorder="1" applyAlignment="1">
      <alignment vertical="center" wrapText="1"/>
    </xf>
    <xf numFmtId="0" fontId="0" fillId="36" borderId="2" xfId="0" applyFill="1" applyBorder="1" applyAlignment="1">
      <alignment horizontal="center" vertical="center"/>
    </xf>
    <xf numFmtId="0" fontId="15" fillId="36" borderId="2" xfId="0" applyFont="1" applyFill="1" applyBorder="1" applyAlignment="1">
      <alignment horizontal="center" vertical="center"/>
    </xf>
    <xf numFmtId="10" fontId="15" fillId="36" borderId="2" xfId="0" applyNumberFormat="1" applyFont="1" applyFill="1" applyBorder="1" applyAlignment="1">
      <alignment horizontal="center" vertical="center"/>
    </xf>
    <xf numFmtId="0" fontId="0" fillId="36" borderId="7" xfId="0" applyFill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15" fillId="36" borderId="3" xfId="0" applyFont="1" applyFill="1" applyBorder="1" applyAlignment="1">
      <alignment horizontal="center" vertical="center"/>
    </xf>
    <xf numFmtId="10" fontId="15" fillId="36" borderId="7" xfId="0" applyNumberFormat="1" applyFont="1" applyFill="1" applyBorder="1" applyAlignment="1">
      <alignment horizontal="center" vertical="center"/>
    </xf>
    <xf numFmtId="10" fontId="16" fillId="35" borderId="7" xfId="58" applyNumberFormat="1" applyFont="1" applyFill="1" applyBorder="1" applyAlignment="1">
      <alignment vertical="center" wrapText="1"/>
    </xf>
    <xf numFmtId="0" fontId="16" fillId="35" borderId="2" xfId="58" applyFont="1" applyFill="1" applyBorder="1" applyAlignment="1">
      <alignment horizontal="center" vertical="center" wrapText="1"/>
    </xf>
    <xf numFmtId="0" fontId="16" fillId="35" borderId="7" xfId="58" applyFont="1" applyFill="1" applyBorder="1" applyAlignment="1">
      <alignment horizontal="center" vertical="center" wrapText="1"/>
    </xf>
    <xf numFmtId="0" fontId="0" fillId="0" borderId="14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16" fillId="35" borderId="3" xfId="58" applyNumberFormat="1" applyFont="1" applyFill="1" applyBorder="1" applyAlignment="1">
      <alignment horizontal="center" vertical="center" wrapText="1"/>
    </xf>
    <xf numFmtId="4" fontId="16" fillId="35" borderId="2" xfId="58" applyNumberFormat="1" applyFont="1" applyFill="1" applyBorder="1" applyAlignment="1">
      <alignment horizontal="center" vertical="center" wrapText="1"/>
    </xf>
    <xf numFmtId="4" fontId="16" fillId="35" borderId="7" xfId="58" applyNumberFormat="1" applyFont="1" applyFill="1" applyBorder="1" applyAlignment="1">
      <alignment horizontal="center" vertical="center" wrapText="1"/>
    </xf>
    <xf numFmtId="0" fontId="0" fillId="36" borderId="3" xfId="0" applyFill="1" applyBorder="1" applyAlignment="1">
      <alignment horizontal="center" vertical="center"/>
    </xf>
    <xf numFmtId="0" fontId="0" fillId="36" borderId="2" xfId="0" applyFill="1" applyBorder="1" applyAlignment="1">
      <alignment horizontal="center" vertical="center"/>
    </xf>
    <xf numFmtId="0" fontId="0" fillId="36" borderId="7" xfId="0" applyFill="1" applyBorder="1" applyAlignment="1">
      <alignment horizontal="center" vertical="center"/>
    </xf>
    <xf numFmtId="4" fontId="16" fillId="35" borderId="25" xfId="58" applyNumberFormat="1" applyFont="1" applyFill="1" applyBorder="1" applyAlignment="1">
      <alignment horizontal="left" vertical="center" wrapText="1"/>
    </xf>
    <xf numFmtId="4" fontId="16" fillId="35" borderId="27" xfId="58" applyNumberFormat="1" applyFont="1" applyFill="1" applyBorder="1" applyAlignment="1">
      <alignment horizontal="left" vertical="center" wrapText="1"/>
    </xf>
    <xf numFmtId="4" fontId="16" fillId="35" borderId="28" xfId="58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10" fontId="23" fillId="0" borderId="85" xfId="0" applyNumberFormat="1" applyFont="1" applyFill="1" applyBorder="1" applyAlignment="1">
      <alignment horizontal="center" vertical="center"/>
    </xf>
    <xf numFmtId="10" fontId="23" fillId="0" borderId="131" xfId="0" applyNumberFormat="1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17" fillId="0" borderId="125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126" xfId="0" applyFont="1" applyBorder="1" applyAlignment="1">
      <alignment horizontal="center" vertical="center"/>
    </xf>
    <xf numFmtId="0" fontId="19" fillId="0" borderId="127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20" fillId="0" borderId="128" xfId="0" applyFont="1" applyBorder="1" applyAlignment="1">
      <alignment horizontal="left"/>
    </xf>
    <xf numFmtId="0" fontId="20" fillId="0" borderId="76" xfId="0" applyFont="1" applyBorder="1" applyAlignment="1">
      <alignment horizontal="left"/>
    </xf>
    <xf numFmtId="0" fontId="20" fillId="0" borderId="129" xfId="0" applyFont="1" applyBorder="1" applyAlignment="1">
      <alignment horizontal="left"/>
    </xf>
    <xf numFmtId="0" fontId="20" fillId="0" borderId="79" xfId="0" applyFont="1" applyBorder="1" applyAlignment="1">
      <alignment horizontal="left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64" fillId="0" borderId="0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0" borderId="130" xfId="0" applyFont="1" applyBorder="1" applyAlignment="1">
      <alignment horizontal="left"/>
    </xf>
    <xf numFmtId="0" fontId="20" fillId="0" borderId="82" xfId="0" applyFont="1" applyBorder="1" applyAlignment="1">
      <alignment horizontal="left"/>
    </xf>
    <xf numFmtId="0" fontId="20" fillId="0" borderId="127" xfId="0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2" fillId="0" borderId="127" xfId="0" applyFont="1" applyBorder="1" applyAlignment="1">
      <alignment horizontal="right"/>
    </xf>
    <xf numFmtId="0" fontId="20" fillId="0" borderId="85" xfId="0" applyFont="1" applyBorder="1" applyAlignment="1">
      <alignment horizontal="right"/>
    </xf>
    <xf numFmtId="0" fontId="20" fillId="0" borderId="73" xfId="0" applyFont="1" applyBorder="1" applyAlignment="1">
      <alignment horizontal="right"/>
    </xf>
    <xf numFmtId="0" fontId="19" fillId="0" borderId="127" xfId="0" applyFont="1" applyBorder="1" applyAlignment="1">
      <alignment horizontal="left"/>
    </xf>
    <xf numFmtId="0" fontId="19" fillId="0" borderId="85" xfId="0" applyFont="1" applyBorder="1" applyAlignment="1">
      <alignment horizontal="left"/>
    </xf>
    <xf numFmtId="0" fontId="19" fillId="0" borderId="73" xfId="0" applyFont="1" applyBorder="1" applyAlignment="1">
      <alignment horizontal="left"/>
    </xf>
    <xf numFmtId="0" fontId="20" fillId="0" borderId="132" xfId="0" applyFont="1" applyBorder="1" applyAlignment="1">
      <alignment horizontal="left"/>
    </xf>
    <xf numFmtId="0" fontId="20" fillId="0" borderId="86" xfId="0" applyFont="1" applyBorder="1" applyAlignment="1">
      <alignment horizontal="left"/>
    </xf>
    <xf numFmtId="0" fontId="20" fillId="0" borderId="133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10" fontId="24" fillId="4" borderId="89" xfId="0" applyNumberFormat="1" applyFont="1" applyFill="1" applyBorder="1" applyAlignment="1">
      <alignment horizontal="center" vertical="center"/>
    </xf>
    <xf numFmtId="10" fontId="24" fillId="4" borderId="2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6" fillId="35" borderId="115" xfId="58" applyFont="1" applyFill="1" applyBorder="1" applyAlignment="1">
      <alignment horizontal="left" vertical="center" wrapText="1"/>
    </xf>
    <xf numFmtId="0" fontId="16" fillId="35" borderId="30" xfId="58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70" fillId="0" borderId="98" xfId="0" applyFont="1" applyBorder="1" applyAlignment="1">
      <alignment horizontal="center" vertical="center" wrapText="1"/>
    </xf>
    <xf numFmtId="0" fontId="71" fillId="0" borderId="9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8" fillId="0" borderId="122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176" fontId="6" fillId="0" borderId="124" xfId="0" applyNumberFormat="1" applyFont="1" applyBorder="1" applyAlignment="1">
      <alignment horizontal="center" vertical="center" wrapText="1"/>
    </xf>
    <xf numFmtId="176" fontId="6" fillId="0" borderId="137" xfId="0" applyNumberFormat="1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16" fillId="2" borderId="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28" fillId="0" borderId="3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 horizontal="center"/>
    </xf>
    <xf numFmtId="0" fontId="63" fillId="0" borderId="3" xfId="0" applyFont="1" applyBorder="1" applyAlignment="1">
      <alignment horizontal="center" vertical="center" wrapText="1"/>
    </xf>
    <xf numFmtId="0" fontId="6" fillId="36" borderId="14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141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57" fillId="0" borderId="26" xfId="4" applyFont="1" applyFill="1" applyBorder="1" applyAlignment="1">
      <alignment horizontal="center" vertical="center" wrapText="1"/>
    </xf>
    <xf numFmtId="0" fontId="57" fillId="0" borderId="9" xfId="4" applyFont="1" applyFill="1" applyBorder="1" applyAlignment="1">
      <alignment horizontal="center" vertical="center" wrapText="1"/>
    </xf>
    <xf numFmtId="0" fontId="16" fillId="35" borderId="4" xfId="58" applyFont="1" applyFill="1" applyBorder="1" applyAlignment="1">
      <alignment horizontal="left" vertical="center" wrapText="1"/>
    </xf>
    <xf numFmtId="4" fontId="16" fillId="35" borderId="119" xfId="58" applyNumberFormat="1" applyFont="1" applyFill="1" applyBorder="1" applyAlignment="1">
      <alignment horizontal="right" vertical="center" wrapText="1"/>
    </xf>
    <xf numFmtId="4" fontId="16" fillId="35" borderId="138" xfId="58" applyNumberFormat="1" applyFont="1" applyFill="1" applyBorder="1" applyAlignment="1">
      <alignment horizontal="right" vertical="center" wrapText="1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63" fillId="0" borderId="27" xfId="0" applyFont="1" applyBorder="1" applyAlignment="1">
      <alignment horizontal="left" vertical="center" wrapText="1"/>
    </xf>
    <xf numFmtId="0" fontId="63" fillId="0" borderId="28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right" vertical="center" wrapText="1"/>
    </xf>
    <xf numFmtId="0" fontId="65" fillId="0" borderId="22" xfId="0" applyFont="1" applyBorder="1" applyAlignment="1">
      <alignment horizontal="right" vertical="center" wrapText="1"/>
    </xf>
    <xf numFmtId="0" fontId="8" fillId="0" borderId="123" xfId="0" applyFont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center" wrapText="1"/>
    </xf>
    <xf numFmtId="0" fontId="8" fillId="0" borderId="136" xfId="0" applyFont="1" applyBorder="1" applyAlignment="1">
      <alignment horizontal="center" vertical="center" wrapText="1"/>
    </xf>
    <xf numFmtId="0" fontId="8" fillId="0" borderId="137" xfId="0" applyFont="1" applyBorder="1" applyAlignment="1">
      <alignment horizontal="center" vertical="center" wrapText="1"/>
    </xf>
    <xf numFmtId="168" fontId="57" fillId="0" borderId="4" xfId="7" applyFont="1" applyFill="1" applyBorder="1" applyAlignment="1">
      <alignment horizontal="center" vertical="center" wrapText="1"/>
    </xf>
    <xf numFmtId="168" fontId="57" fillId="0" borderId="29" xfId="7" applyFont="1" applyFill="1" applyBorder="1" applyAlignment="1">
      <alignment horizontal="center" vertical="center" wrapText="1"/>
    </xf>
    <xf numFmtId="168" fontId="57" fillId="0" borderId="30" xfId="7" applyFont="1" applyFill="1" applyBorder="1" applyAlignment="1">
      <alignment horizontal="center" vertical="center" wrapText="1"/>
    </xf>
    <xf numFmtId="0" fontId="49" fillId="34" borderId="115" xfId="66" applyFont="1" applyFill="1" applyBorder="1" applyAlignment="1">
      <alignment horizontal="center" vertical="center"/>
    </xf>
    <xf numFmtId="0" fontId="49" fillId="34" borderId="29" xfId="66" applyFont="1" applyFill="1" applyBorder="1" applyAlignment="1">
      <alignment horizontal="center" vertical="center"/>
    </xf>
    <xf numFmtId="0" fontId="49" fillId="34" borderId="8" xfId="66" applyFont="1" applyFill="1" applyBorder="1" applyAlignment="1">
      <alignment horizontal="center" vertical="center"/>
    </xf>
    <xf numFmtId="168" fontId="57" fillId="0" borderId="26" xfId="7" applyFont="1" applyFill="1" applyBorder="1" applyAlignment="1">
      <alignment horizontal="center" vertical="center" wrapText="1"/>
    </xf>
    <xf numFmtId="168" fontId="57" fillId="0" borderId="9" xfId="7" applyFont="1" applyFill="1" applyBorder="1" applyAlignment="1">
      <alignment horizontal="center" vertical="center" wrapText="1"/>
    </xf>
    <xf numFmtId="0" fontId="57" fillId="0" borderId="35" xfId="4" applyFont="1" applyFill="1" applyBorder="1" applyAlignment="1">
      <alignment horizontal="center" vertical="center" wrapText="1"/>
    </xf>
    <xf numFmtId="0" fontId="57" fillId="0" borderId="10" xfId="4" applyFont="1" applyFill="1" applyBorder="1" applyAlignment="1">
      <alignment horizontal="center" vertical="center" wrapText="1"/>
    </xf>
    <xf numFmtId="176" fontId="68" fillId="0" borderId="123" xfId="0" applyNumberFormat="1" applyFont="1" applyBorder="1" applyAlignment="1">
      <alignment horizontal="center" vertical="center" wrapText="1"/>
    </xf>
    <xf numFmtId="176" fontId="68" fillId="0" borderId="124" xfId="0" applyNumberFormat="1" applyFont="1" applyBorder="1" applyAlignment="1">
      <alignment horizontal="center" vertical="center" wrapText="1"/>
    </xf>
    <xf numFmtId="176" fontId="68" fillId="0" borderId="136" xfId="0" applyNumberFormat="1" applyFont="1" applyBorder="1" applyAlignment="1">
      <alignment horizontal="center" vertical="center" wrapText="1"/>
    </xf>
    <xf numFmtId="176" fontId="68" fillId="0" borderId="137" xfId="0" applyNumberFormat="1" applyFont="1" applyBorder="1" applyAlignment="1">
      <alignment horizontal="center" vertical="center" wrapText="1"/>
    </xf>
    <xf numFmtId="174" fontId="48" fillId="0" borderId="2" xfId="7" applyNumberFormat="1" applyFont="1" applyBorder="1" applyAlignment="1">
      <alignment horizontal="center" vertical="center"/>
    </xf>
    <xf numFmtId="10" fontId="50" fillId="33" borderId="2" xfId="6" applyNumberFormat="1" applyFont="1" applyFill="1" applyBorder="1" applyAlignment="1">
      <alignment horizontal="center" vertical="center" wrapText="1"/>
    </xf>
    <xf numFmtId="0" fontId="51" fillId="0" borderId="21" xfId="4" applyFont="1" applyBorder="1" applyAlignment="1">
      <alignment horizontal="center" vertical="center"/>
    </xf>
    <xf numFmtId="0" fontId="51" fillId="0" borderId="0" xfId="4" applyFont="1" applyBorder="1" applyAlignment="1">
      <alignment horizontal="center" vertical="center"/>
    </xf>
    <xf numFmtId="0" fontId="51" fillId="0" borderId="22" xfId="4" applyFont="1" applyBorder="1" applyAlignment="1">
      <alignment horizontal="center" vertical="center"/>
    </xf>
    <xf numFmtId="0" fontId="58" fillId="0" borderId="3" xfId="4" applyFont="1" applyFill="1" applyBorder="1" applyAlignment="1">
      <alignment horizontal="center" vertical="center" wrapText="1"/>
    </xf>
    <xf numFmtId="0" fontId="46" fillId="0" borderId="2" xfId="97" applyFont="1" applyBorder="1" applyAlignment="1">
      <alignment horizontal="left" vertical="center" wrapText="1"/>
    </xf>
    <xf numFmtId="3" fontId="46" fillId="0" borderId="3" xfId="97" applyNumberFormat="1" applyFont="1" applyBorder="1" applyAlignment="1">
      <alignment horizontal="center" vertical="center"/>
    </xf>
    <xf numFmtId="0" fontId="46" fillId="0" borderId="3" xfId="97" applyFont="1" applyBorder="1" applyAlignment="1">
      <alignment horizontal="center" vertical="center"/>
    </xf>
    <xf numFmtId="0" fontId="46" fillId="0" borderId="26" xfId="97" applyFont="1" applyBorder="1" applyAlignment="1">
      <alignment horizontal="left" vertical="center" wrapText="1"/>
    </xf>
    <xf numFmtId="0" fontId="46" fillId="0" borderId="9" xfId="97" applyFont="1" applyBorder="1" applyAlignment="1">
      <alignment horizontal="left" vertical="center" wrapText="1"/>
    </xf>
    <xf numFmtId="1" fontId="45" fillId="0" borderId="115" xfId="1" applyNumberFormat="1" applyFont="1" applyFill="1" applyBorder="1" applyAlignment="1">
      <alignment horizontal="center" vertical="top"/>
    </xf>
    <xf numFmtId="1" fontId="45" fillId="0" borderId="29" xfId="1" applyNumberFormat="1" applyFont="1" applyFill="1" applyBorder="1" applyAlignment="1">
      <alignment horizontal="center" vertical="top"/>
    </xf>
    <xf numFmtId="1" fontId="45" fillId="0" borderId="116" xfId="1" applyNumberFormat="1" applyFont="1" applyFill="1" applyBorder="1" applyAlignment="1">
      <alignment horizontal="center" vertical="top"/>
    </xf>
    <xf numFmtId="1" fontId="45" fillId="0" borderId="117" xfId="1" applyNumberFormat="1" applyFont="1" applyFill="1" applyBorder="1" applyAlignment="1">
      <alignment horizontal="center" vertical="top"/>
    </xf>
    <xf numFmtId="0" fontId="45" fillId="0" borderId="3" xfId="97" applyFont="1" applyBorder="1" applyAlignment="1">
      <alignment horizontal="right" vertical="center"/>
    </xf>
    <xf numFmtId="0" fontId="45" fillId="0" borderId="2" xfId="97" applyFont="1" applyBorder="1" applyAlignment="1">
      <alignment horizontal="right" vertical="center"/>
    </xf>
    <xf numFmtId="0" fontId="58" fillId="0" borderId="2" xfId="4" applyFont="1" applyFill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16" fillId="35" borderId="146" xfId="58" applyFont="1" applyFill="1" applyBorder="1" applyAlignment="1">
      <alignment horizontal="center" vertical="center" wrapText="1"/>
    </xf>
    <xf numFmtId="0" fontId="16" fillId="35" borderId="42" xfId="58" applyFont="1" applyFill="1" applyBorder="1" applyAlignment="1">
      <alignment horizontal="center" vertical="center" wrapText="1"/>
    </xf>
    <xf numFmtId="0" fontId="16" fillId="35" borderId="33" xfId="58" applyFont="1" applyFill="1" applyBorder="1" applyAlignment="1">
      <alignment horizontal="center" vertical="center" wrapText="1"/>
    </xf>
    <xf numFmtId="0" fontId="16" fillId="35" borderId="141" xfId="58" applyFont="1" applyFill="1" applyBorder="1" applyAlignment="1">
      <alignment horizontal="center" vertical="center" wrapText="1"/>
    </xf>
    <xf numFmtId="168" fontId="58" fillId="0" borderId="2" xfId="7" applyFont="1" applyFill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4" fontId="8" fillId="0" borderId="36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145" xfId="0" applyNumberFormat="1" applyFont="1" applyBorder="1" applyAlignment="1">
      <alignment horizontal="center" vertical="center"/>
    </xf>
    <xf numFmtId="4" fontId="8" fillId="0" borderId="141" xfId="0" applyNumberFormat="1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 wrapText="1"/>
    </xf>
    <xf numFmtId="0" fontId="8" fillId="0" borderId="1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0" xfId="0" applyBorder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101">
    <cellStyle name="20% - Ênfase1 2" xfId="11"/>
    <cellStyle name="20% - Ênfase1 3" xfId="10"/>
    <cellStyle name="20% - Ênfase2 2" xfId="13"/>
    <cellStyle name="20% - Ênfase2 3" xfId="12"/>
    <cellStyle name="20% - Ênfase3 2" xfId="15"/>
    <cellStyle name="20% - Ênfase3 3" xfId="14"/>
    <cellStyle name="20% - Ênfase4 2" xfId="17"/>
    <cellStyle name="20% - Ênfase4 3" xfId="16"/>
    <cellStyle name="20% - Ênfase5 2" xfId="19"/>
    <cellStyle name="20% - Ênfase5 3" xfId="18"/>
    <cellStyle name="20% - Ênfase6 2" xfId="21"/>
    <cellStyle name="20% - Ênfase6 3" xfId="20"/>
    <cellStyle name="40% - Ênfase1 2" xfId="23"/>
    <cellStyle name="40% - Ênfase1 3" xfId="22"/>
    <cellStyle name="40% - Ênfase2 2" xfId="24"/>
    <cellStyle name="40% - Ênfase3 2" xfId="26"/>
    <cellStyle name="40% - Ênfase3 3" xfId="25"/>
    <cellStyle name="40% - Ênfase4 2" xfId="28"/>
    <cellStyle name="40% - Ênfase4 3" xfId="27"/>
    <cellStyle name="40% - Ênfase5 2" xfId="30"/>
    <cellStyle name="40% - Ênfase5 3" xfId="29"/>
    <cellStyle name="40% - Ênfase6 2" xfId="32"/>
    <cellStyle name="40% - Ênfase6 3" xfId="31"/>
    <cellStyle name="60% - Ênfase1 2" xfId="34"/>
    <cellStyle name="60% - Ênfase1 3" xfId="33"/>
    <cellStyle name="60% - Ênfase2 2" xfId="35"/>
    <cellStyle name="60% - Ênfase3 2" xfId="37"/>
    <cellStyle name="60% - Ênfase3 3" xfId="36"/>
    <cellStyle name="60% - Ênfase4 2" xfId="39"/>
    <cellStyle name="60% - Ênfase4 3" xfId="38"/>
    <cellStyle name="60% - Ênfase5 2" xfId="40"/>
    <cellStyle name="60% - Ênfase6 2" xfId="42"/>
    <cellStyle name="60% - Ênfase6 3" xfId="41"/>
    <cellStyle name="Bom 2" xfId="43"/>
    <cellStyle name="Cálculo 2" xfId="45"/>
    <cellStyle name="Cálculo 3" xfId="44"/>
    <cellStyle name="Célula de Verificação 2" xfId="46"/>
    <cellStyle name="Célula Vinculada 2" xfId="47"/>
    <cellStyle name="Ênfase1 2" xfId="49"/>
    <cellStyle name="Ênfase1 3" xfId="48"/>
    <cellStyle name="Ênfase2 2" xfId="50"/>
    <cellStyle name="Ênfase3 2" xfId="51"/>
    <cellStyle name="Ênfase4 2" xfId="53"/>
    <cellStyle name="Ênfase4 3" xfId="52"/>
    <cellStyle name="Ênfase5 2" xfId="54"/>
    <cellStyle name="Ênfase6 2" xfId="55"/>
    <cellStyle name="Entrada 2" xfId="57"/>
    <cellStyle name="Entrada 3" xfId="56"/>
    <cellStyle name="Euro" xfId="2"/>
    <cellStyle name="Excel Built-in Normal" xfId="58"/>
    <cellStyle name="Excel Built-in Normal 1" xfId="59"/>
    <cellStyle name="Moeda 2" xfId="8"/>
    <cellStyle name="Moeda 2 2" xfId="62"/>
    <cellStyle name="Moeda 2 3" xfId="61"/>
    <cellStyle name="Moeda 2 3 2" xfId="99"/>
    <cellStyle name="Moeda 3" xfId="63"/>
    <cellStyle name="Moeda 3 2" xfId="95"/>
    <cellStyle name="Moeda 4" xfId="64"/>
    <cellStyle name="Moeda 5" xfId="65"/>
    <cellStyle name="Moeda 5 2" xfId="96"/>
    <cellStyle name="Moeda 6" xfId="60"/>
    <cellStyle name="Normal" xfId="0" builtinId="0"/>
    <cellStyle name="Normal 2" xfId="1"/>
    <cellStyle name="Normal 2 2" xfId="66"/>
    <cellStyle name="Normal 3" xfId="9"/>
    <cellStyle name="Normal 3 2" xfId="68"/>
    <cellStyle name="Normal 3 3" xfId="67"/>
    <cellStyle name="Normal 4" xfId="69"/>
    <cellStyle name="Normal 5" xfId="70"/>
    <cellStyle name="Normal 5 2" xfId="97"/>
    <cellStyle name="Normal 6" xfId="4"/>
    <cellStyle name="Nota 2" xfId="71"/>
    <cellStyle name="Porcentagem 2" xfId="5"/>
    <cellStyle name="Porcentagem 3" xfId="6"/>
    <cellStyle name="Saída 2" xfId="73"/>
    <cellStyle name="Saída 3" xfId="72"/>
    <cellStyle name="Separador de milhares 2 2" xfId="74"/>
    <cellStyle name="Texto de Aviso 2" xfId="75"/>
    <cellStyle name="Texto Explicativo 2" xfId="76"/>
    <cellStyle name="Título 1 1" xfId="78"/>
    <cellStyle name="Título 1 1 2" xfId="79"/>
    <cellStyle name="Título 1 2" xfId="80"/>
    <cellStyle name="Título 1 3" xfId="77"/>
    <cellStyle name="Título 2 2" xfId="82"/>
    <cellStyle name="Título 2 3" xfId="81"/>
    <cellStyle name="Título 3 2" xfId="84"/>
    <cellStyle name="Título 3 3" xfId="83"/>
    <cellStyle name="Título 4 2" xfId="86"/>
    <cellStyle name="Título 4 3" xfId="85"/>
    <cellStyle name="Total 2" xfId="88"/>
    <cellStyle name="Total 3" xfId="87"/>
    <cellStyle name="Vírgula 2" xfId="3"/>
    <cellStyle name="Vírgula 2 2" xfId="90"/>
    <cellStyle name="Vírgula 2 3" xfId="89"/>
    <cellStyle name="Vírgula 2 3 2" xfId="100"/>
    <cellStyle name="Vírgula 3" xfId="91"/>
    <cellStyle name="Vírgula 3 2" xfId="98"/>
    <cellStyle name="Vírgula 4" xfId="92"/>
    <cellStyle name="Vírgula 5" xfId="93"/>
    <cellStyle name="Vírgula 6" xfId="94"/>
    <cellStyle name="Vírgula 7" xfId="7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1838325</xdr:colOff>
      <xdr:row>4</xdr:row>
      <xdr:rowOff>108948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381250" cy="879231"/>
        </a:xfrm>
        <a:prstGeom prst="rect">
          <a:avLst/>
        </a:prstGeom>
      </xdr:spPr>
    </xdr:pic>
    <xdr:clientData/>
  </xdr:twoCellAnchor>
  <xdr:twoCellAnchor editAs="oneCell">
    <xdr:from>
      <xdr:col>1</xdr:col>
      <xdr:colOff>1813907</xdr:colOff>
      <xdr:row>0</xdr:row>
      <xdr:rowOff>190498</xdr:rowOff>
    </xdr:from>
    <xdr:to>
      <xdr:col>5</xdr:col>
      <xdr:colOff>780759</xdr:colOff>
      <xdr:row>3</xdr:row>
      <xdr:rowOff>86966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6832" y="380998"/>
          <a:ext cx="4786627" cy="476251"/>
        </a:xfrm>
        <a:prstGeom prst="rect">
          <a:avLst/>
        </a:prstGeom>
      </xdr:spPr>
    </xdr:pic>
    <xdr:clientData/>
  </xdr:twoCellAnchor>
  <xdr:twoCellAnchor>
    <xdr:from>
      <xdr:col>1</xdr:col>
      <xdr:colOff>1000125</xdr:colOff>
      <xdr:row>47</xdr:row>
      <xdr:rowOff>114300</xdr:rowOff>
    </xdr:from>
    <xdr:to>
      <xdr:col>4</xdr:col>
      <xdr:colOff>225798</xdr:colOff>
      <xdr:row>50</xdr:row>
      <xdr:rowOff>170328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543050" y="9382125"/>
          <a:ext cx="4312023" cy="627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1" i="0" u="none" strike="noStrike" baseline="0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JOSE DA SILVA BRITO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CNPJ 00.393.237/0001-80</a:t>
          </a:r>
          <a:endParaRPr lang="pt-BR" sz="1000" b="1" i="0" u="none" strike="noStrike" baseline="0"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114300</xdr:rowOff>
    </xdr:from>
    <xdr:to>
      <xdr:col>1</xdr:col>
      <xdr:colOff>706042</xdr:colOff>
      <xdr:row>3</xdr:row>
      <xdr:rowOff>85725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14300"/>
          <a:ext cx="1934766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662829</xdr:colOff>
      <xdr:row>0</xdr:row>
      <xdr:rowOff>232522</xdr:rowOff>
    </xdr:from>
    <xdr:to>
      <xdr:col>6</xdr:col>
      <xdr:colOff>895350</xdr:colOff>
      <xdr:row>3</xdr:row>
      <xdr:rowOff>25817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604" y="232522"/>
          <a:ext cx="4928346" cy="536245"/>
        </a:xfrm>
        <a:prstGeom prst="rect">
          <a:avLst/>
        </a:prstGeom>
      </xdr:spPr>
    </xdr:pic>
    <xdr:clientData/>
  </xdr:twoCellAnchor>
  <xdr:twoCellAnchor>
    <xdr:from>
      <xdr:col>0</xdr:col>
      <xdr:colOff>1123950</xdr:colOff>
      <xdr:row>40</xdr:row>
      <xdr:rowOff>57150</xdr:rowOff>
    </xdr:from>
    <xdr:to>
      <xdr:col>5</xdr:col>
      <xdr:colOff>340098</xdr:colOff>
      <xdr:row>43</xdr:row>
      <xdr:rowOff>113178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123950" y="8715375"/>
          <a:ext cx="4312023" cy="627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1" i="0" u="none" strike="noStrike" baseline="0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JOSE DA SILVA BRITO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CNPJ 00.393.237/0001-80</a:t>
          </a:r>
          <a:endParaRPr lang="pt-BR" sz="1000" b="1" i="0" u="none" strike="noStrike" baseline="0"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1</xdr:col>
      <xdr:colOff>2339182</xdr:colOff>
      <xdr:row>5</xdr:row>
      <xdr:rowOff>238125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200"/>
          <a:ext cx="3044032" cy="11239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2329703</xdr:colOff>
      <xdr:row>1</xdr:row>
      <xdr:rowOff>108698</xdr:rowOff>
    </xdr:from>
    <xdr:to>
      <xdr:col>6</xdr:col>
      <xdr:colOff>1029124</xdr:colOff>
      <xdr:row>5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4078" y="308723"/>
          <a:ext cx="6757571" cy="672352"/>
        </a:xfrm>
        <a:prstGeom prst="rect">
          <a:avLst/>
        </a:prstGeom>
      </xdr:spPr>
    </xdr:pic>
    <xdr:clientData/>
  </xdr:twoCellAnchor>
  <xdr:twoCellAnchor>
    <xdr:from>
      <xdr:col>1</xdr:col>
      <xdr:colOff>1952625</xdr:colOff>
      <xdr:row>612</xdr:row>
      <xdr:rowOff>114300</xdr:rowOff>
    </xdr:from>
    <xdr:to>
      <xdr:col>5</xdr:col>
      <xdr:colOff>111498</xdr:colOff>
      <xdr:row>615</xdr:row>
      <xdr:rowOff>170328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667000" y="149733000"/>
          <a:ext cx="4512048" cy="627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1" i="0" u="none" strike="noStrike" baseline="0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JOSE DA SILVA BRITO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CNPJ 00.393.237/0001-80</a:t>
          </a:r>
          <a:endParaRPr lang="pt-BR" sz="1000" b="1" i="0" u="none" strike="noStrike" baseline="0"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44824</xdr:rowOff>
    </xdr:from>
    <xdr:to>
      <xdr:col>2</xdr:col>
      <xdr:colOff>1871382</xdr:colOff>
      <xdr:row>5</xdr:row>
      <xdr:rowOff>142573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44824"/>
          <a:ext cx="3451411" cy="1274367"/>
        </a:xfrm>
        <a:prstGeom prst="rect">
          <a:avLst/>
        </a:prstGeom>
      </xdr:spPr>
    </xdr:pic>
    <xdr:clientData/>
  </xdr:twoCellAnchor>
  <xdr:twoCellAnchor editAs="oneCell">
    <xdr:from>
      <xdr:col>2</xdr:col>
      <xdr:colOff>1949825</xdr:colOff>
      <xdr:row>1</xdr:row>
      <xdr:rowOff>123265</xdr:rowOff>
    </xdr:from>
    <xdr:to>
      <xdr:col>9</xdr:col>
      <xdr:colOff>325454</xdr:colOff>
      <xdr:row>4</xdr:row>
      <xdr:rowOff>313764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1060" y="313765"/>
          <a:ext cx="7658582" cy="761999"/>
        </a:xfrm>
        <a:prstGeom prst="rect">
          <a:avLst/>
        </a:prstGeom>
      </xdr:spPr>
    </xdr:pic>
    <xdr:clientData/>
  </xdr:twoCellAnchor>
  <xdr:twoCellAnchor>
    <xdr:from>
      <xdr:col>2</xdr:col>
      <xdr:colOff>1879787</xdr:colOff>
      <xdr:row>97</xdr:row>
      <xdr:rowOff>16249</xdr:rowOff>
    </xdr:from>
    <xdr:to>
      <xdr:col>5</xdr:col>
      <xdr:colOff>629210</xdr:colOff>
      <xdr:row>100</xdr:row>
      <xdr:rowOff>72277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470462" y="32105974"/>
          <a:ext cx="4312023" cy="627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1" i="0" u="none" strike="noStrike" baseline="0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JOSE DA SILVA BRITO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CNPJ 00.393.237/0001-80</a:t>
          </a:r>
          <a:endParaRPr lang="pt-BR" sz="1000" b="1" i="0" u="none" strike="noStrike" baseline="0"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2200275</xdr:colOff>
      <xdr:row>54</xdr:row>
      <xdr:rowOff>66675</xdr:rowOff>
    </xdr:from>
    <xdr:to>
      <xdr:col>5</xdr:col>
      <xdr:colOff>168648</xdr:colOff>
      <xdr:row>57</xdr:row>
      <xdr:rowOff>122703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190875" y="11229975"/>
          <a:ext cx="4312023" cy="627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1" i="0" u="none" strike="noStrike" baseline="0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JOSE DA SILVA BRITO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CNPJ 00.393.237/0001-80</a:t>
          </a:r>
          <a:endParaRPr lang="pt-BR" sz="1000" b="1" i="0" u="none" strike="noStrike" baseline="0"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2276475</xdr:colOff>
      <xdr:row>5</xdr:row>
      <xdr:rowOff>125401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267075" cy="1201726"/>
        </a:xfrm>
        <a:prstGeom prst="rect">
          <a:avLst/>
        </a:prstGeom>
      </xdr:spPr>
    </xdr:pic>
    <xdr:clientData/>
  </xdr:twoCellAnchor>
  <xdr:twoCellAnchor editAs="oneCell">
    <xdr:from>
      <xdr:col>2</xdr:col>
      <xdr:colOff>128869</xdr:colOff>
      <xdr:row>1</xdr:row>
      <xdr:rowOff>78441</xdr:rowOff>
    </xdr:from>
    <xdr:to>
      <xdr:col>7</xdr:col>
      <xdr:colOff>934879</xdr:colOff>
      <xdr:row>4</xdr:row>
      <xdr:rowOff>85485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9294" y="278466"/>
          <a:ext cx="7254435" cy="7214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1429437</xdr:colOff>
      <xdr:row>0</xdr:row>
      <xdr:rowOff>37770</xdr:rowOff>
    </xdr:from>
    <xdr:to>
      <xdr:col>3</xdr:col>
      <xdr:colOff>190501</xdr:colOff>
      <xdr:row>5</xdr:row>
      <xdr:rowOff>114299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 bwMode="auto">
        <a:xfrm>
          <a:off x="2039037" y="37770"/>
          <a:ext cx="3885514" cy="1038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266700</xdr:colOff>
      <xdr:row>0</xdr:row>
      <xdr:rowOff>66675</xdr:rowOff>
    </xdr:from>
    <xdr:to>
      <xdr:col>1</xdr:col>
      <xdr:colOff>723900</xdr:colOff>
      <xdr:row>5</xdr:row>
      <xdr:rowOff>111656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6675"/>
          <a:ext cx="1066800" cy="99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699620</xdr:colOff>
      <xdr:row>0</xdr:row>
      <xdr:rowOff>67733</xdr:rowOff>
    </xdr:from>
    <xdr:to>
      <xdr:col>5</xdr:col>
      <xdr:colOff>365798</xdr:colOff>
      <xdr:row>5</xdr:row>
      <xdr:rowOff>147108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6433670" y="67733"/>
          <a:ext cx="1218753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3903189</xdr:colOff>
      <xdr:row>84</xdr:row>
      <xdr:rowOff>19050</xdr:rowOff>
    </xdr:from>
    <xdr:to>
      <xdr:col>6</xdr:col>
      <xdr:colOff>0</xdr:colOff>
      <xdr:row>85</xdr:row>
      <xdr:rowOff>37540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512789" y="23679150"/>
          <a:ext cx="3383436" cy="208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06 de Dezembro de 2018 </a:t>
          </a:r>
        </a:p>
      </xdr:txBody>
    </xdr:sp>
    <xdr:clientData/>
  </xdr:twoCellAnchor>
  <xdr:twoCellAnchor>
    <xdr:from>
      <xdr:col>1</xdr:col>
      <xdr:colOff>1045845</xdr:colOff>
      <xdr:row>87</xdr:row>
      <xdr:rowOff>140029</xdr:rowOff>
    </xdr:from>
    <xdr:to>
      <xdr:col>2</xdr:col>
      <xdr:colOff>616500</xdr:colOff>
      <xdr:row>90</xdr:row>
      <xdr:rowOff>80565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655445" y="24619279"/>
          <a:ext cx="4009305" cy="88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zoomScaleNormal="100" zoomScaleSheetLayoutView="100" workbookViewId="0">
      <selection activeCell="B14" sqref="B14"/>
    </sheetView>
  </sheetViews>
  <sheetFormatPr defaultRowHeight="15"/>
  <cols>
    <col min="1" max="1" width="8.140625" bestFit="1" customWidth="1"/>
    <col min="2" max="2" width="53.85546875" bestFit="1" customWidth="1"/>
    <col min="3" max="3" width="10" customWidth="1"/>
    <col min="4" max="4" width="12.42578125" customWidth="1"/>
    <col min="5" max="5" width="11" customWidth="1"/>
    <col min="6" max="6" width="12.140625" bestFit="1" customWidth="1"/>
  </cols>
  <sheetData>
    <row r="1" spans="1:6" ht="15.75" thickTop="1">
      <c r="A1" s="462"/>
      <c r="B1" s="463"/>
      <c r="C1" s="463"/>
      <c r="D1" s="463"/>
      <c r="E1" s="463"/>
      <c r="F1" s="464"/>
    </row>
    <row r="2" spans="1:6">
      <c r="A2" s="465"/>
      <c r="B2" s="466"/>
      <c r="C2" s="466"/>
      <c r="D2" s="466"/>
      <c r="E2" s="466"/>
      <c r="F2" s="467"/>
    </row>
    <row r="3" spans="1:6">
      <c r="A3" s="465"/>
      <c r="B3" s="466"/>
      <c r="C3" s="466"/>
      <c r="D3" s="466"/>
      <c r="E3" s="466"/>
      <c r="F3" s="467"/>
    </row>
    <row r="4" spans="1:6">
      <c r="A4" s="465"/>
      <c r="B4" s="466"/>
      <c r="C4" s="466"/>
      <c r="D4" s="466"/>
      <c r="E4" s="466"/>
      <c r="F4" s="467"/>
    </row>
    <row r="5" spans="1:6" ht="11.25" customHeight="1">
      <c r="A5" s="465"/>
      <c r="B5" s="466"/>
      <c r="C5" s="466"/>
      <c r="D5" s="466"/>
      <c r="E5" s="466"/>
      <c r="F5" s="467"/>
    </row>
    <row r="6" spans="1:6">
      <c r="A6" s="468" t="s">
        <v>776</v>
      </c>
      <c r="B6" s="469"/>
      <c r="C6" s="469"/>
      <c r="D6" s="469"/>
      <c r="E6" s="469"/>
      <c r="F6" s="470"/>
    </row>
    <row r="7" spans="1:6">
      <c r="A7" s="471" t="s">
        <v>777</v>
      </c>
      <c r="B7" s="472" t="s">
        <v>545</v>
      </c>
      <c r="C7" s="472" t="s">
        <v>778</v>
      </c>
      <c r="D7" s="472"/>
      <c r="E7" s="472" t="s">
        <v>779</v>
      </c>
      <c r="F7" s="473"/>
    </row>
    <row r="8" spans="1:6">
      <c r="A8" s="471"/>
      <c r="B8" s="472"/>
      <c r="C8" s="452" t="s">
        <v>780</v>
      </c>
      <c r="D8" s="452" t="s">
        <v>781</v>
      </c>
      <c r="E8" s="452" t="s">
        <v>780</v>
      </c>
      <c r="F8" s="455" t="s">
        <v>781</v>
      </c>
    </row>
    <row r="9" spans="1:6">
      <c r="A9" s="468" t="s">
        <v>782</v>
      </c>
      <c r="B9" s="469"/>
      <c r="C9" s="469"/>
      <c r="D9" s="469"/>
      <c r="E9" s="469"/>
      <c r="F9" s="470"/>
    </row>
    <row r="10" spans="1:6">
      <c r="A10" s="425" t="s">
        <v>783</v>
      </c>
      <c r="B10" s="226" t="s">
        <v>784</v>
      </c>
      <c r="C10" s="448">
        <v>0</v>
      </c>
      <c r="D10" s="448">
        <v>0</v>
      </c>
      <c r="E10" s="448">
        <v>0.2</v>
      </c>
      <c r="F10" s="456">
        <v>0.2</v>
      </c>
    </row>
    <row r="11" spans="1:6">
      <c r="A11" s="425" t="s">
        <v>785</v>
      </c>
      <c r="B11" s="449" t="s">
        <v>786</v>
      </c>
      <c r="C11" s="448">
        <v>1.4999999999999999E-2</v>
      </c>
      <c r="D11" s="448">
        <v>1.4999999999999999E-2</v>
      </c>
      <c r="E11" s="448">
        <v>1.4999999999999999E-2</v>
      </c>
      <c r="F11" s="456">
        <v>1.4999999999999999E-2</v>
      </c>
    </row>
    <row r="12" spans="1:6">
      <c r="A12" s="425" t="s">
        <v>787</v>
      </c>
      <c r="B12" s="449" t="s">
        <v>788</v>
      </c>
      <c r="C12" s="448">
        <v>0.01</v>
      </c>
      <c r="D12" s="448">
        <v>0.01</v>
      </c>
      <c r="E12" s="448">
        <v>0.01</v>
      </c>
      <c r="F12" s="456">
        <v>0.01</v>
      </c>
    </row>
    <row r="13" spans="1:6">
      <c r="A13" s="425" t="s">
        <v>789</v>
      </c>
      <c r="B13" s="449" t="s">
        <v>790</v>
      </c>
      <c r="C13" s="448">
        <v>2E-3</v>
      </c>
      <c r="D13" s="448">
        <v>2E-3</v>
      </c>
      <c r="E13" s="448">
        <v>2E-3</v>
      </c>
      <c r="F13" s="456">
        <v>2E-3</v>
      </c>
    </row>
    <row r="14" spans="1:6">
      <c r="A14" s="425" t="s">
        <v>791</v>
      </c>
      <c r="B14" s="449" t="s">
        <v>792</v>
      </c>
      <c r="C14" s="448">
        <v>6.0000000000000001E-3</v>
      </c>
      <c r="D14" s="448">
        <v>6.0000000000000001E-3</v>
      </c>
      <c r="E14" s="448">
        <v>6.0000000000000001E-3</v>
      </c>
      <c r="F14" s="456">
        <v>6.0000000000000001E-3</v>
      </c>
    </row>
    <row r="15" spans="1:6">
      <c r="A15" s="425" t="s">
        <v>793</v>
      </c>
      <c r="B15" s="449" t="s">
        <v>794</v>
      </c>
      <c r="C15" s="448">
        <v>2.5000000000000001E-2</v>
      </c>
      <c r="D15" s="448">
        <v>2.5000000000000001E-2</v>
      </c>
      <c r="E15" s="448">
        <v>2.5000000000000001E-2</v>
      </c>
      <c r="F15" s="456">
        <v>2.5000000000000001E-2</v>
      </c>
    </row>
    <row r="16" spans="1:6">
      <c r="A16" s="425" t="s">
        <v>795</v>
      </c>
      <c r="B16" s="449" t="s">
        <v>796</v>
      </c>
      <c r="C16" s="448">
        <v>0.03</v>
      </c>
      <c r="D16" s="448">
        <v>0.03</v>
      </c>
      <c r="E16" s="448">
        <v>0.03</v>
      </c>
      <c r="F16" s="456">
        <v>0.03</v>
      </c>
    </row>
    <row r="17" spans="1:6">
      <c r="A17" s="425" t="s">
        <v>797</v>
      </c>
      <c r="B17" s="449" t="s">
        <v>798</v>
      </c>
      <c r="C17" s="448">
        <v>0.08</v>
      </c>
      <c r="D17" s="448">
        <v>0.08</v>
      </c>
      <c r="E17" s="448">
        <v>0.08</v>
      </c>
      <c r="F17" s="456">
        <v>0.08</v>
      </c>
    </row>
    <row r="18" spans="1:6">
      <c r="A18" s="425" t="s">
        <v>799</v>
      </c>
      <c r="B18" s="449" t="s">
        <v>800</v>
      </c>
      <c r="C18" s="448">
        <v>0</v>
      </c>
      <c r="D18" s="448">
        <v>0</v>
      </c>
      <c r="E18" s="448">
        <v>0</v>
      </c>
      <c r="F18" s="456">
        <v>0</v>
      </c>
    </row>
    <row r="19" spans="1:6">
      <c r="A19" s="457" t="s">
        <v>801</v>
      </c>
      <c r="B19" s="453" t="s">
        <v>802</v>
      </c>
      <c r="C19" s="454">
        <f t="shared" ref="C19:F19" si="0">SUM(C10:C18)</f>
        <v>0.16800000000000001</v>
      </c>
      <c r="D19" s="454">
        <f t="shared" si="0"/>
        <v>0.16800000000000001</v>
      </c>
      <c r="E19" s="454">
        <f t="shared" si="0"/>
        <v>0.36799999999999999</v>
      </c>
      <c r="F19" s="458">
        <f t="shared" si="0"/>
        <v>0.36799999999999999</v>
      </c>
    </row>
    <row r="20" spans="1:6">
      <c r="A20" s="468" t="s">
        <v>803</v>
      </c>
      <c r="B20" s="469"/>
      <c r="C20" s="469"/>
      <c r="D20" s="469"/>
      <c r="E20" s="469"/>
      <c r="F20" s="470"/>
    </row>
    <row r="21" spans="1:6">
      <c r="A21" s="425" t="s">
        <v>804</v>
      </c>
      <c r="B21" s="449" t="s">
        <v>805</v>
      </c>
      <c r="C21" s="448">
        <v>0.18110000000000001</v>
      </c>
      <c r="D21" s="448" t="s">
        <v>806</v>
      </c>
      <c r="E21" s="448">
        <v>0.18110000000000001</v>
      </c>
      <c r="F21" s="456" t="s">
        <v>806</v>
      </c>
    </row>
    <row r="22" spans="1:6">
      <c r="A22" s="425" t="s">
        <v>807</v>
      </c>
      <c r="B22" s="449" t="s">
        <v>808</v>
      </c>
      <c r="C22" s="448">
        <v>4.1500000000000002E-2</v>
      </c>
      <c r="D22" s="448" t="s">
        <v>806</v>
      </c>
      <c r="E22" s="448">
        <v>4.1500000000000002E-2</v>
      </c>
      <c r="F22" s="456" t="s">
        <v>806</v>
      </c>
    </row>
    <row r="23" spans="1:6">
      <c r="A23" s="425" t="s">
        <v>809</v>
      </c>
      <c r="B23" s="449" t="s">
        <v>810</v>
      </c>
      <c r="C23" s="448">
        <v>9.1000000000000004E-3</v>
      </c>
      <c r="D23" s="448">
        <v>6.8999999999999999E-3</v>
      </c>
      <c r="E23" s="448">
        <v>9.1000000000000004E-3</v>
      </c>
      <c r="F23" s="456">
        <v>6.8999999999999999E-3</v>
      </c>
    </row>
    <row r="24" spans="1:6">
      <c r="A24" s="425" t="s">
        <v>811</v>
      </c>
      <c r="B24" s="449" t="s">
        <v>812</v>
      </c>
      <c r="C24" s="448">
        <v>0.1094</v>
      </c>
      <c r="D24" s="448">
        <v>8.3299999999999999E-2</v>
      </c>
      <c r="E24" s="448">
        <v>0.1094</v>
      </c>
      <c r="F24" s="456">
        <v>8.3299999999999999E-2</v>
      </c>
    </row>
    <row r="25" spans="1:6">
      <c r="A25" s="425" t="s">
        <v>813</v>
      </c>
      <c r="B25" s="449" t="s">
        <v>814</v>
      </c>
      <c r="C25" s="448">
        <v>6.9999999999999999E-4</v>
      </c>
      <c r="D25" s="448">
        <v>5.9999999999999995E-4</v>
      </c>
      <c r="E25" s="448">
        <v>6.9999999999999999E-4</v>
      </c>
      <c r="F25" s="456">
        <v>5.9999999999999995E-4</v>
      </c>
    </row>
    <row r="26" spans="1:6">
      <c r="A26" s="425" t="s">
        <v>815</v>
      </c>
      <c r="B26" s="449" t="s">
        <v>816</v>
      </c>
      <c r="C26" s="448">
        <v>7.3000000000000001E-3</v>
      </c>
      <c r="D26" s="448">
        <v>5.5999999999999999E-3</v>
      </c>
      <c r="E26" s="448">
        <v>7.3000000000000001E-3</v>
      </c>
      <c r="F26" s="456">
        <v>5.5999999999999999E-3</v>
      </c>
    </row>
    <row r="27" spans="1:6">
      <c r="A27" s="425" t="s">
        <v>817</v>
      </c>
      <c r="B27" s="449" t="s">
        <v>818</v>
      </c>
      <c r="C27" s="448">
        <v>2.6599999999999999E-2</v>
      </c>
      <c r="D27" s="448" t="s">
        <v>806</v>
      </c>
      <c r="E27" s="448">
        <v>2.6599999999999999E-2</v>
      </c>
      <c r="F27" s="456" t="s">
        <v>806</v>
      </c>
    </row>
    <row r="28" spans="1:6">
      <c r="A28" s="425" t="s">
        <v>819</v>
      </c>
      <c r="B28" s="449" t="s">
        <v>820</v>
      </c>
      <c r="C28" s="448">
        <v>1.1000000000000001E-3</v>
      </c>
      <c r="D28" s="448">
        <v>8.9999999999999998E-4</v>
      </c>
      <c r="E28" s="448">
        <v>1.1000000000000001E-3</v>
      </c>
      <c r="F28" s="456">
        <v>8.9999999999999998E-4</v>
      </c>
    </row>
    <row r="29" spans="1:6">
      <c r="A29" s="425" t="s">
        <v>821</v>
      </c>
      <c r="B29" s="449" t="s">
        <v>822</v>
      </c>
      <c r="C29" s="448">
        <v>8.5300000000000001E-2</v>
      </c>
      <c r="D29" s="448">
        <v>6.5000000000000002E-2</v>
      </c>
      <c r="E29" s="448">
        <v>8.5300000000000001E-2</v>
      </c>
      <c r="F29" s="456">
        <v>6.5000000000000002E-2</v>
      </c>
    </row>
    <row r="30" spans="1:6">
      <c r="A30" s="425" t="s">
        <v>823</v>
      </c>
      <c r="B30" s="449" t="s">
        <v>824</v>
      </c>
      <c r="C30" s="448">
        <v>2.9999999999999997E-4</v>
      </c>
      <c r="D30" s="448">
        <v>2.9999999999999997E-4</v>
      </c>
      <c r="E30" s="448">
        <v>2.9999999999999997E-4</v>
      </c>
      <c r="F30" s="456">
        <v>2.9999999999999997E-4</v>
      </c>
    </row>
    <row r="31" spans="1:6">
      <c r="A31" s="457" t="s">
        <v>825</v>
      </c>
      <c r="B31" s="453" t="s">
        <v>826</v>
      </c>
      <c r="C31" s="454">
        <f>SUM(C21:C30)</f>
        <v>0.46239999999999998</v>
      </c>
      <c r="D31" s="454">
        <f>SUM(D21:D30)</f>
        <v>0.16259999999999999</v>
      </c>
      <c r="E31" s="454">
        <f>SUM(E21:E30)</f>
        <v>0.46239999999999998</v>
      </c>
      <c r="F31" s="458">
        <f>SUM(F21:F30)</f>
        <v>0.16259999999999999</v>
      </c>
    </row>
    <row r="32" spans="1:6">
      <c r="A32" s="468" t="s">
        <v>827</v>
      </c>
      <c r="B32" s="469"/>
      <c r="C32" s="469"/>
      <c r="D32" s="469"/>
      <c r="E32" s="469"/>
      <c r="F32" s="470"/>
    </row>
    <row r="33" spans="1:6">
      <c r="A33" s="425" t="s">
        <v>828</v>
      </c>
      <c r="B33" s="449" t="s">
        <v>829</v>
      </c>
      <c r="C33" s="448">
        <v>5.2299999999999999E-2</v>
      </c>
      <c r="D33" s="448">
        <v>3.9800000000000002E-2</v>
      </c>
      <c r="E33" s="448">
        <v>5.2299999999999999E-2</v>
      </c>
      <c r="F33" s="456">
        <v>3.9800000000000002E-2</v>
      </c>
    </row>
    <row r="34" spans="1:6">
      <c r="A34" s="425" t="s">
        <v>830</v>
      </c>
      <c r="B34" s="449" t="s">
        <v>831</v>
      </c>
      <c r="C34" s="448">
        <v>1.1999999999999999E-3</v>
      </c>
      <c r="D34" s="448">
        <v>8.9999999999999998E-4</v>
      </c>
      <c r="E34" s="448">
        <v>1.1999999999999999E-3</v>
      </c>
      <c r="F34" s="456">
        <v>8.9999999999999998E-4</v>
      </c>
    </row>
    <row r="35" spans="1:6">
      <c r="A35" s="425" t="s">
        <v>832</v>
      </c>
      <c r="B35" s="449" t="s">
        <v>833</v>
      </c>
      <c r="C35" s="448">
        <v>5.28E-2</v>
      </c>
      <c r="D35" s="448">
        <v>4.02E-2</v>
      </c>
      <c r="E35" s="448">
        <v>5.28E-2</v>
      </c>
      <c r="F35" s="456">
        <v>4.02E-2</v>
      </c>
    </row>
    <row r="36" spans="1:6">
      <c r="A36" s="425" t="s">
        <v>834</v>
      </c>
      <c r="B36" s="449" t="s">
        <v>835</v>
      </c>
      <c r="C36" s="448">
        <v>3.9E-2</v>
      </c>
      <c r="D36" s="448">
        <v>2.9700000000000001E-2</v>
      </c>
      <c r="E36" s="448">
        <v>3.9E-2</v>
      </c>
      <c r="F36" s="456">
        <v>2.9700000000000001E-2</v>
      </c>
    </row>
    <row r="37" spans="1:6">
      <c r="A37" s="425" t="s">
        <v>836</v>
      </c>
      <c r="B37" s="449" t="s">
        <v>837</v>
      </c>
      <c r="C37" s="448">
        <v>4.4000000000000003E-3</v>
      </c>
      <c r="D37" s="448">
        <v>3.3999999999999998E-3</v>
      </c>
      <c r="E37" s="448">
        <v>4.4000000000000003E-3</v>
      </c>
      <c r="F37" s="456">
        <v>3.3999999999999998E-3</v>
      </c>
    </row>
    <row r="38" spans="1:6">
      <c r="A38" s="457" t="s">
        <v>838</v>
      </c>
      <c r="B38" s="453" t="s">
        <v>839</v>
      </c>
      <c r="C38" s="454">
        <f>SUM(C33:C37)</f>
        <v>0.1497</v>
      </c>
      <c r="D38" s="454">
        <f>SUM(D33:D37)</f>
        <v>0.114</v>
      </c>
      <c r="E38" s="454">
        <f>SUM(E33:E37)</f>
        <v>0.1497</v>
      </c>
      <c r="F38" s="458">
        <f>SUM(F33:F37)</f>
        <v>0.114</v>
      </c>
    </row>
    <row r="39" spans="1:6">
      <c r="A39" s="468" t="s">
        <v>840</v>
      </c>
      <c r="B39" s="469"/>
      <c r="C39" s="469"/>
      <c r="D39" s="469"/>
      <c r="E39" s="469"/>
      <c r="F39" s="470"/>
    </row>
    <row r="40" spans="1:6">
      <c r="A40" s="425" t="s">
        <v>841</v>
      </c>
      <c r="B40" s="226" t="s">
        <v>842</v>
      </c>
      <c r="C40" s="448">
        <v>7.7700000000000005E-2</v>
      </c>
      <c r="D40" s="448">
        <v>2.7300000000000001E-2</v>
      </c>
      <c r="E40" s="448">
        <v>0.17019999999999999</v>
      </c>
      <c r="F40" s="456">
        <v>5.9799999999999999E-2</v>
      </c>
    </row>
    <row r="41" spans="1:6" ht="30">
      <c r="A41" s="425" t="s">
        <v>843</v>
      </c>
      <c r="B41" s="450" t="s">
        <v>844</v>
      </c>
      <c r="C41" s="448">
        <v>4.4000000000000003E-3</v>
      </c>
      <c r="D41" s="448">
        <v>3.3E-3</v>
      </c>
      <c r="E41" s="448">
        <v>4.5999999999999999E-3</v>
      </c>
      <c r="F41" s="456">
        <v>3.5000000000000001E-3</v>
      </c>
    </row>
    <row r="42" spans="1:6">
      <c r="A42" s="457" t="s">
        <v>845</v>
      </c>
      <c r="B42" s="453" t="s">
        <v>846</v>
      </c>
      <c r="C42" s="454">
        <f>SUM(C40:C41)</f>
        <v>8.2100000000000006E-2</v>
      </c>
      <c r="D42" s="454">
        <f>SUM(D40:D41)</f>
        <v>3.0599999999999999E-2</v>
      </c>
      <c r="E42" s="454">
        <f>SUM(E40:E41)</f>
        <v>0.17480000000000001</v>
      </c>
      <c r="F42" s="458">
        <f>SUM(F40:F41)</f>
        <v>6.3299999999999995E-2</v>
      </c>
    </row>
    <row r="43" spans="1:6" ht="15.75" thickBot="1">
      <c r="A43" s="468" t="s">
        <v>847</v>
      </c>
      <c r="B43" s="469"/>
      <c r="C43" s="451">
        <f>C19+C31+C38+C42</f>
        <v>0.86219999999999997</v>
      </c>
      <c r="D43" s="451">
        <f t="shared" ref="D43" si="1">D19+D31+D38+D42</f>
        <v>0.47520000000000001</v>
      </c>
      <c r="E43" s="451">
        <f>E19+E31+E38+E42</f>
        <v>1.1549</v>
      </c>
      <c r="F43" s="459">
        <f t="shared" ref="F43" si="2">F19+F31+F38+F42</f>
        <v>0.70789999999999997</v>
      </c>
    </row>
    <row r="44" spans="1:6" ht="27" customHeight="1" thickTop="1" thickBot="1">
      <c r="A44" s="474" t="s">
        <v>848</v>
      </c>
      <c r="B44" s="475"/>
      <c r="C44" s="475"/>
      <c r="D44" s="475"/>
      <c r="E44" s="475"/>
      <c r="F44" s="476"/>
    </row>
    <row r="45" spans="1:6" ht="15.75" thickTop="1">
      <c r="A45" s="423"/>
      <c r="B45" s="1"/>
      <c r="C45" s="1"/>
      <c r="D45" s="1"/>
      <c r="E45" s="1"/>
      <c r="F45" s="424"/>
    </row>
    <row r="46" spans="1:6">
      <c r="A46" s="423"/>
      <c r="B46" s="1"/>
      <c r="C46" s="1"/>
      <c r="D46" s="477" t="s">
        <v>767</v>
      </c>
      <c r="E46" s="477"/>
      <c r="F46" s="478"/>
    </row>
    <row r="47" spans="1:6">
      <c r="A47" s="423"/>
      <c r="B47" s="1"/>
      <c r="C47" s="1"/>
      <c r="D47" s="1"/>
      <c r="E47" s="1"/>
      <c r="F47" s="424"/>
    </row>
    <row r="48" spans="1:6">
      <c r="A48" s="423"/>
      <c r="B48" s="1"/>
      <c r="C48" s="1"/>
      <c r="D48" s="1"/>
      <c r="E48" s="1"/>
      <c r="F48" s="424"/>
    </row>
    <row r="49" spans="1:6">
      <c r="A49" s="423"/>
      <c r="B49" s="1"/>
      <c r="C49" s="1"/>
      <c r="D49" s="1"/>
      <c r="E49" s="1"/>
      <c r="F49" s="424"/>
    </row>
    <row r="50" spans="1:6">
      <c r="A50" s="423"/>
      <c r="B50" s="1"/>
      <c r="C50" s="1"/>
      <c r="D50" s="1"/>
      <c r="E50" s="1"/>
      <c r="F50" s="424"/>
    </row>
    <row r="51" spans="1:6">
      <c r="A51" s="423"/>
      <c r="B51" s="1"/>
      <c r="C51" s="1"/>
      <c r="D51" s="1"/>
      <c r="E51" s="1"/>
      <c r="F51" s="424"/>
    </row>
    <row r="52" spans="1:6" ht="15.75" thickBot="1">
      <c r="A52" s="438"/>
      <c r="B52" s="439"/>
      <c r="C52" s="439"/>
      <c r="D52" s="439"/>
      <c r="E52" s="439"/>
      <c r="F52" s="440"/>
    </row>
    <row r="53" spans="1:6" ht="15.75" thickTop="1"/>
  </sheetData>
  <mergeCells count="13">
    <mergeCell ref="A44:F44"/>
    <mergeCell ref="D46:F46"/>
    <mergeCell ref="A9:F9"/>
    <mergeCell ref="A20:F20"/>
    <mergeCell ref="A32:F32"/>
    <mergeCell ref="A39:F39"/>
    <mergeCell ref="A43:B43"/>
    <mergeCell ref="A1:F5"/>
    <mergeCell ref="A6:F6"/>
    <mergeCell ref="A7:A8"/>
    <mergeCell ref="B7:B8"/>
    <mergeCell ref="C7:D7"/>
    <mergeCell ref="E7:F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SheetLayoutView="100" workbookViewId="0">
      <selection activeCell="J36" sqref="J36"/>
    </sheetView>
  </sheetViews>
  <sheetFormatPr defaultRowHeight="15"/>
  <cols>
    <col min="1" max="1" width="18.7109375" customWidth="1"/>
    <col min="2" max="2" width="29.7109375" customWidth="1"/>
    <col min="3" max="3" width="10.85546875" customWidth="1"/>
    <col min="4" max="4" width="13.28515625" customWidth="1"/>
    <col min="5" max="5" width="3.85546875" customWidth="1"/>
    <col min="6" max="6" width="12.7109375" customWidth="1"/>
    <col min="7" max="7" width="14" customWidth="1"/>
    <col min="257" max="257" width="19.85546875" customWidth="1"/>
    <col min="258" max="258" width="26.85546875" customWidth="1"/>
    <col min="259" max="259" width="10.5703125" customWidth="1"/>
    <col min="260" max="260" width="13.85546875" customWidth="1"/>
    <col min="261" max="261" width="3.7109375" customWidth="1"/>
    <col min="262" max="262" width="12" customWidth="1"/>
    <col min="263" max="263" width="14" customWidth="1"/>
    <col min="513" max="513" width="19.85546875" customWidth="1"/>
    <col min="514" max="514" width="26.85546875" customWidth="1"/>
    <col min="515" max="515" width="10.5703125" customWidth="1"/>
    <col min="516" max="516" width="13.85546875" customWidth="1"/>
    <col min="517" max="517" width="3.7109375" customWidth="1"/>
    <col min="518" max="518" width="12" customWidth="1"/>
    <col min="519" max="519" width="14" customWidth="1"/>
    <col min="769" max="769" width="19.85546875" customWidth="1"/>
    <col min="770" max="770" width="26.85546875" customWidth="1"/>
    <col min="771" max="771" width="10.5703125" customWidth="1"/>
    <col min="772" max="772" width="13.85546875" customWidth="1"/>
    <col min="773" max="773" width="3.7109375" customWidth="1"/>
    <col min="774" max="774" width="12" customWidth="1"/>
    <col min="775" max="775" width="14" customWidth="1"/>
    <col min="1025" max="1025" width="19.85546875" customWidth="1"/>
    <col min="1026" max="1026" width="26.85546875" customWidth="1"/>
    <col min="1027" max="1027" width="10.5703125" customWidth="1"/>
    <col min="1028" max="1028" width="13.85546875" customWidth="1"/>
    <col min="1029" max="1029" width="3.7109375" customWidth="1"/>
    <col min="1030" max="1030" width="12" customWidth="1"/>
    <col min="1031" max="1031" width="14" customWidth="1"/>
    <col min="1281" max="1281" width="19.85546875" customWidth="1"/>
    <col min="1282" max="1282" width="26.85546875" customWidth="1"/>
    <col min="1283" max="1283" width="10.5703125" customWidth="1"/>
    <col min="1284" max="1284" width="13.85546875" customWidth="1"/>
    <col min="1285" max="1285" width="3.7109375" customWidth="1"/>
    <col min="1286" max="1286" width="12" customWidth="1"/>
    <col min="1287" max="1287" width="14" customWidth="1"/>
    <col min="1537" max="1537" width="19.85546875" customWidth="1"/>
    <col min="1538" max="1538" width="26.85546875" customWidth="1"/>
    <col min="1539" max="1539" width="10.5703125" customWidth="1"/>
    <col min="1540" max="1540" width="13.85546875" customWidth="1"/>
    <col min="1541" max="1541" width="3.7109375" customWidth="1"/>
    <col min="1542" max="1542" width="12" customWidth="1"/>
    <col min="1543" max="1543" width="14" customWidth="1"/>
    <col min="1793" max="1793" width="19.85546875" customWidth="1"/>
    <col min="1794" max="1794" width="26.85546875" customWidth="1"/>
    <col min="1795" max="1795" width="10.5703125" customWidth="1"/>
    <col min="1796" max="1796" width="13.85546875" customWidth="1"/>
    <col min="1797" max="1797" width="3.7109375" customWidth="1"/>
    <col min="1798" max="1798" width="12" customWidth="1"/>
    <col min="1799" max="1799" width="14" customWidth="1"/>
    <col min="2049" max="2049" width="19.85546875" customWidth="1"/>
    <col min="2050" max="2050" width="26.85546875" customWidth="1"/>
    <col min="2051" max="2051" width="10.5703125" customWidth="1"/>
    <col min="2052" max="2052" width="13.85546875" customWidth="1"/>
    <col min="2053" max="2053" width="3.7109375" customWidth="1"/>
    <col min="2054" max="2054" width="12" customWidth="1"/>
    <col min="2055" max="2055" width="14" customWidth="1"/>
    <col min="2305" max="2305" width="19.85546875" customWidth="1"/>
    <col min="2306" max="2306" width="26.85546875" customWidth="1"/>
    <col min="2307" max="2307" width="10.5703125" customWidth="1"/>
    <col min="2308" max="2308" width="13.85546875" customWidth="1"/>
    <col min="2309" max="2309" width="3.7109375" customWidth="1"/>
    <col min="2310" max="2310" width="12" customWidth="1"/>
    <col min="2311" max="2311" width="14" customWidth="1"/>
    <col min="2561" max="2561" width="19.85546875" customWidth="1"/>
    <col min="2562" max="2562" width="26.85546875" customWidth="1"/>
    <col min="2563" max="2563" width="10.5703125" customWidth="1"/>
    <col min="2564" max="2564" width="13.85546875" customWidth="1"/>
    <col min="2565" max="2565" width="3.7109375" customWidth="1"/>
    <col min="2566" max="2566" width="12" customWidth="1"/>
    <col min="2567" max="2567" width="14" customWidth="1"/>
    <col min="2817" max="2817" width="19.85546875" customWidth="1"/>
    <col min="2818" max="2818" width="26.85546875" customWidth="1"/>
    <col min="2819" max="2819" width="10.5703125" customWidth="1"/>
    <col min="2820" max="2820" width="13.85546875" customWidth="1"/>
    <col min="2821" max="2821" width="3.7109375" customWidth="1"/>
    <col min="2822" max="2822" width="12" customWidth="1"/>
    <col min="2823" max="2823" width="14" customWidth="1"/>
    <col min="3073" max="3073" width="19.85546875" customWidth="1"/>
    <col min="3074" max="3074" width="26.85546875" customWidth="1"/>
    <col min="3075" max="3075" width="10.5703125" customWidth="1"/>
    <col min="3076" max="3076" width="13.85546875" customWidth="1"/>
    <col min="3077" max="3077" width="3.7109375" customWidth="1"/>
    <col min="3078" max="3078" width="12" customWidth="1"/>
    <col min="3079" max="3079" width="14" customWidth="1"/>
    <col min="3329" max="3329" width="19.85546875" customWidth="1"/>
    <col min="3330" max="3330" width="26.85546875" customWidth="1"/>
    <col min="3331" max="3331" width="10.5703125" customWidth="1"/>
    <col min="3332" max="3332" width="13.85546875" customWidth="1"/>
    <col min="3333" max="3333" width="3.7109375" customWidth="1"/>
    <col min="3334" max="3334" width="12" customWidth="1"/>
    <col min="3335" max="3335" width="14" customWidth="1"/>
    <col min="3585" max="3585" width="19.85546875" customWidth="1"/>
    <col min="3586" max="3586" width="26.85546875" customWidth="1"/>
    <col min="3587" max="3587" width="10.5703125" customWidth="1"/>
    <col min="3588" max="3588" width="13.85546875" customWidth="1"/>
    <col min="3589" max="3589" width="3.7109375" customWidth="1"/>
    <col min="3590" max="3590" width="12" customWidth="1"/>
    <col min="3591" max="3591" width="14" customWidth="1"/>
    <col min="3841" max="3841" width="19.85546875" customWidth="1"/>
    <col min="3842" max="3842" width="26.85546875" customWidth="1"/>
    <col min="3843" max="3843" width="10.5703125" customWidth="1"/>
    <col min="3844" max="3844" width="13.85546875" customWidth="1"/>
    <col min="3845" max="3845" width="3.7109375" customWidth="1"/>
    <col min="3846" max="3846" width="12" customWidth="1"/>
    <col min="3847" max="3847" width="14" customWidth="1"/>
    <col min="4097" max="4097" width="19.85546875" customWidth="1"/>
    <col min="4098" max="4098" width="26.85546875" customWidth="1"/>
    <col min="4099" max="4099" width="10.5703125" customWidth="1"/>
    <col min="4100" max="4100" width="13.85546875" customWidth="1"/>
    <col min="4101" max="4101" width="3.7109375" customWidth="1"/>
    <col min="4102" max="4102" width="12" customWidth="1"/>
    <col min="4103" max="4103" width="14" customWidth="1"/>
    <col min="4353" max="4353" width="19.85546875" customWidth="1"/>
    <col min="4354" max="4354" width="26.85546875" customWidth="1"/>
    <col min="4355" max="4355" width="10.5703125" customWidth="1"/>
    <col min="4356" max="4356" width="13.85546875" customWidth="1"/>
    <col min="4357" max="4357" width="3.7109375" customWidth="1"/>
    <col min="4358" max="4358" width="12" customWidth="1"/>
    <col min="4359" max="4359" width="14" customWidth="1"/>
    <col min="4609" max="4609" width="19.85546875" customWidth="1"/>
    <col min="4610" max="4610" width="26.85546875" customWidth="1"/>
    <col min="4611" max="4611" width="10.5703125" customWidth="1"/>
    <col min="4612" max="4612" width="13.85546875" customWidth="1"/>
    <col min="4613" max="4613" width="3.7109375" customWidth="1"/>
    <col min="4614" max="4614" width="12" customWidth="1"/>
    <col min="4615" max="4615" width="14" customWidth="1"/>
    <col min="4865" max="4865" width="19.85546875" customWidth="1"/>
    <col min="4866" max="4866" width="26.85546875" customWidth="1"/>
    <col min="4867" max="4867" width="10.5703125" customWidth="1"/>
    <col min="4868" max="4868" width="13.85546875" customWidth="1"/>
    <col min="4869" max="4869" width="3.7109375" customWidth="1"/>
    <col min="4870" max="4870" width="12" customWidth="1"/>
    <col min="4871" max="4871" width="14" customWidth="1"/>
    <col min="5121" max="5121" width="19.85546875" customWidth="1"/>
    <col min="5122" max="5122" width="26.85546875" customWidth="1"/>
    <col min="5123" max="5123" width="10.5703125" customWidth="1"/>
    <col min="5124" max="5124" width="13.85546875" customWidth="1"/>
    <col min="5125" max="5125" width="3.7109375" customWidth="1"/>
    <col min="5126" max="5126" width="12" customWidth="1"/>
    <col min="5127" max="5127" width="14" customWidth="1"/>
    <col min="5377" max="5377" width="19.85546875" customWidth="1"/>
    <col min="5378" max="5378" width="26.85546875" customWidth="1"/>
    <col min="5379" max="5379" width="10.5703125" customWidth="1"/>
    <col min="5380" max="5380" width="13.85546875" customWidth="1"/>
    <col min="5381" max="5381" width="3.7109375" customWidth="1"/>
    <col min="5382" max="5382" width="12" customWidth="1"/>
    <col min="5383" max="5383" width="14" customWidth="1"/>
    <col min="5633" max="5633" width="19.85546875" customWidth="1"/>
    <col min="5634" max="5634" width="26.85546875" customWidth="1"/>
    <col min="5635" max="5635" width="10.5703125" customWidth="1"/>
    <col min="5636" max="5636" width="13.85546875" customWidth="1"/>
    <col min="5637" max="5637" width="3.7109375" customWidth="1"/>
    <col min="5638" max="5638" width="12" customWidth="1"/>
    <col min="5639" max="5639" width="14" customWidth="1"/>
    <col min="5889" max="5889" width="19.85546875" customWidth="1"/>
    <col min="5890" max="5890" width="26.85546875" customWidth="1"/>
    <col min="5891" max="5891" width="10.5703125" customWidth="1"/>
    <col min="5892" max="5892" width="13.85546875" customWidth="1"/>
    <col min="5893" max="5893" width="3.7109375" customWidth="1"/>
    <col min="5894" max="5894" width="12" customWidth="1"/>
    <col min="5895" max="5895" width="14" customWidth="1"/>
    <col min="6145" max="6145" width="19.85546875" customWidth="1"/>
    <col min="6146" max="6146" width="26.85546875" customWidth="1"/>
    <col min="6147" max="6147" width="10.5703125" customWidth="1"/>
    <col min="6148" max="6148" width="13.85546875" customWidth="1"/>
    <col min="6149" max="6149" width="3.7109375" customWidth="1"/>
    <col min="6150" max="6150" width="12" customWidth="1"/>
    <col min="6151" max="6151" width="14" customWidth="1"/>
    <col min="6401" max="6401" width="19.85546875" customWidth="1"/>
    <col min="6402" max="6402" width="26.85546875" customWidth="1"/>
    <col min="6403" max="6403" width="10.5703125" customWidth="1"/>
    <col min="6404" max="6404" width="13.85546875" customWidth="1"/>
    <col min="6405" max="6405" width="3.7109375" customWidth="1"/>
    <col min="6406" max="6406" width="12" customWidth="1"/>
    <col min="6407" max="6407" width="14" customWidth="1"/>
    <col min="6657" max="6657" width="19.85546875" customWidth="1"/>
    <col min="6658" max="6658" width="26.85546875" customWidth="1"/>
    <col min="6659" max="6659" width="10.5703125" customWidth="1"/>
    <col min="6660" max="6660" width="13.85546875" customWidth="1"/>
    <col min="6661" max="6661" width="3.7109375" customWidth="1"/>
    <col min="6662" max="6662" width="12" customWidth="1"/>
    <col min="6663" max="6663" width="14" customWidth="1"/>
    <col min="6913" max="6913" width="19.85546875" customWidth="1"/>
    <col min="6914" max="6914" width="26.85546875" customWidth="1"/>
    <col min="6915" max="6915" width="10.5703125" customWidth="1"/>
    <col min="6916" max="6916" width="13.85546875" customWidth="1"/>
    <col min="6917" max="6917" width="3.7109375" customWidth="1"/>
    <col min="6918" max="6918" width="12" customWidth="1"/>
    <col min="6919" max="6919" width="14" customWidth="1"/>
    <col min="7169" max="7169" width="19.85546875" customWidth="1"/>
    <col min="7170" max="7170" width="26.85546875" customWidth="1"/>
    <col min="7171" max="7171" width="10.5703125" customWidth="1"/>
    <col min="7172" max="7172" width="13.85546875" customWidth="1"/>
    <col min="7173" max="7173" width="3.7109375" customWidth="1"/>
    <col min="7174" max="7174" width="12" customWidth="1"/>
    <col min="7175" max="7175" width="14" customWidth="1"/>
    <col min="7425" max="7425" width="19.85546875" customWidth="1"/>
    <col min="7426" max="7426" width="26.85546875" customWidth="1"/>
    <col min="7427" max="7427" width="10.5703125" customWidth="1"/>
    <col min="7428" max="7428" width="13.85546875" customWidth="1"/>
    <col min="7429" max="7429" width="3.7109375" customWidth="1"/>
    <col min="7430" max="7430" width="12" customWidth="1"/>
    <col min="7431" max="7431" width="14" customWidth="1"/>
    <col min="7681" max="7681" width="19.85546875" customWidth="1"/>
    <col min="7682" max="7682" width="26.85546875" customWidth="1"/>
    <col min="7683" max="7683" width="10.5703125" customWidth="1"/>
    <col min="7684" max="7684" width="13.85546875" customWidth="1"/>
    <col min="7685" max="7685" width="3.7109375" customWidth="1"/>
    <col min="7686" max="7686" width="12" customWidth="1"/>
    <col min="7687" max="7687" width="14" customWidth="1"/>
    <col min="7937" max="7937" width="19.85546875" customWidth="1"/>
    <col min="7938" max="7938" width="26.85546875" customWidth="1"/>
    <col min="7939" max="7939" width="10.5703125" customWidth="1"/>
    <col min="7940" max="7940" width="13.85546875" customWidth="1"/>
    <col min="7941" max="7941" width="3.7109375" customWidth="1"/>
    <col min="7942" max="7942" width="12" customWidth="1"/>
    <col min="7943" max="7943" width="14" customWidth="1"/>
    <col min="8193" max="8193" width="19.85546875" customWidth="1"/>
    <col min="8194" max="8194" width="26.85546875" customWidth="1"/>
    <col min="8195" max="8195" width="10.5703125" customWidth="1"/>
    <col min="8196" max="8196" width="13.85546875" customWidth="1"/>
    <col min="8197" max="8197" width="3.7109375" customWidth="1"/>
    <col min="8198" max="8198" width="12" customWidth="1"/>
    <col min="8199" max="8199" width="14" customWidth="1"/>
    <col min="8449" max="8449" width="19.85546875" customWidth="1"/>
    <col min="8450" max="8450" width="26.85546875" customWidth="1"/>
    <col min="8451" max="8451" width="10.5703125" customWidth="1"/>
    <col min="8452" max="8452" width="13.85546875" customWidth="1"/>
    <col min="8453" max="8453" width="3.7109375" customWidth="1"/>
    <col min="8454" max="8454" width="12" customWidth="1"/>
    <col min="8455" max="8455" width="14" customWidth="1"/>
    <col min="8705" max="8705" width="19.85546875" customWidth="1"/>
    <col min="8706" max="8706" width="26.85546875" customWidth="1"/>
    <col min="8707" max="8707" width="10.5703125" customWidth="1"/>
    <col min="8708" max="8708" width="13.85546875" customWidth="1"/>
    <col min="8709" max="8709" width="3.7109375" customWidth="1"/>
    <col min="8710" max="8710" width="12" customWidth="1"/>
    <col min="8711" max="8711" width="14" customWidth="1"/>
    <col min="8961" max="8961" width="19.85546875" customWidth="1"/>
    <col min="8962" max="8962" width="26.85546875" customWidth="1"/>
    <col min="8963" max="8963" width="10.5703125" customWidth="1"/>
    <col min="8964" max="8964" width="13.85546875" customWidth="1"/>
    <col min="8965" max="8965" width="3.7109375" customWidth="1"/>
    <col min="8966" max="8966" width="12" customWidth="1"/>
    <col min="8967" max="8967" width="14" customWidth="1"/>
    <col min="9217" max="9217" width="19.85546875" customWidth="1"/>
    <col min="9218" max="9218" width="26.85546875" customWidth="1"/>
    <col min="9219" max="9219" width="10.5703125" customWidth="1"/>
    <col min="9220" max="9220" width="13.85546875" customWidth="1"/>
    <col min="9221" max="9221" width="3.7109375" customWidth="1"/>
    <col min="9222" max="9222" width="12" customWidth="1"/>
    <col min="9223" max="9223" width="14" customWidth="1"/>
    <col min="9473" max="9473" width="19.85546875" customWidth="1"/>
    <col min="9474" max="9474" width="26.85546875" customWidth="1"/>
    <col min="9475" max="9475" width="10.5703125" customWidth="1"/>
    <col min="9476" max="9476" width="13.85546875" customWidth="1"/>
    <col min="9477" max="9477" width="3.7109375" customWidth="1"/>
    <col min="9478" max="9478" width="12" customWidth="1"/>
    <col min="9479" max="9479" width="14" customWidth="1"/>
    <col min="9729" max="9729" width="19.85546875" customWidth="1"/>
    <col min="9730" max="9730" width="26.85546875" customWidth="1"/>
    <col min="9731" max="9731" width="10.5703125" customWidth="1"/>
    <col min="9732" max="9732" width="13.85546875" customWidth="1"/>
    <col min="9733" max="9733" width="3.7109375" customWidth="1"/>
    <col min="9734" max="9734" width="12" customWidth="1"/>
    <col min="9735" max="9735" width="14" customWidth="1"/>
    <col min="9985" max="9985" width="19.85546875" customWidth="1"/>
    <col min="9986" max="9986" width="26.85546875" customWidth="1"/>
    <col min="9987" max="9987" width="10.5703125" customWidth="1"/>
    <col min="9988" max="9988" width="13.85546875" customWidth="1"/>
    <col min="9989" max="9989" width="3.7109375" customWidth="1"/>
    <col min="9990" max="9990" width="12" customWidth="1"/>
    <col min="9991" max="9991" width="14" customWidth="1"/>
    <col min="10241" max="10241" width="19.85546875" customWidth="1"/>
    <col min="10242" max="10242" width="26.85546875" customWidth="1"/>
    <col min="10243" max="10243" width="10.5703125" customWidth="1"/>
    <col min="10244" max="10244" width="13.85546875" customWidth="1"/>
    <col min="10245" max="10245" width="3.7109375" customWidth="1"/>
    <col min="10246" max="10246" width="12" customWidth="1"/>
    <col min="10247" max="10247" width="14" customWidth="1"/>
    <col min="10497" max="10497" width="19.85546875" customWidth="1"/>
    <col min="10498" max="10498" width="26.85546875" customWidth="1"/>
    <col min="10499" max="10499" width="10.5703125" customWidth="1"/>
    <col min="10500" max="10500" width="13.85546875" customWidth="1"/>
    <col min="10501" max="10501" width="3.7109375" customWidth="1"/>
    <col min="10502" max="10502" width="12" customWidth="1"/>
    <col min="10503" max="10503" width="14" customWidth="1"/>
    <col min="10753" max="10753" width="19.85546875" customWidth="1"/>
    <col min="10754" max="10754" width="26.85546875" customWidth="1"/>
    <col min="10755" max="10755" width="10.5703125" customWidth="1"/>
    <col min="10756" max="10756" width="13.85546875" customWidth="1"/>
    <col min="10757" max="10757" width="3.7109375" customWidth="1"/>
    <col min="10758" max="10758" width="12" customWidth="1"/>
    <col min="10759" max="10759" width="14" customWidth="1"/>
    <col min="11009" max="11009" width="19.85546875" customWidth="1"/>
    <col min="11010" max="11010" width="26.85546875" customWidth="1"/>
    <col min="11011" max="11011" width="10.5703125" customWidth="1"/>
    <col min="11012" max="11012" width="13.85546875" customWidth="1"/>
    <col min="11013" max="11013" width="3.7109375" customWidth="1"/>
    <col min="11014" max="11014" width="12" customWidth="1"/>
    <col min="11015" max="11015" width="14" customWidth="1"/>
    <col min="11265" max="11265" width="19.85546875" customWidth="1"/>
    <col min="11266" max="11266" width="26.85546875" customWidth="1"/>
    <col min="11267" max="11267" width="10.5703125" customWidth="1"/>
    <col min="11268" max="11268" width="13.85546875" customWidth="1"/>
    <col min="11269" max="11269" width="3.7109375" customWidth="1"/>
    <col min="11270" max="11270" width="12" customWidth="1"/>
    <col min="11271" max="11271" width="14" customWidth="1"/>
    <col min="11521" max="11521" width="19.85546875" customWidth="1"/>
    <col min="11522" max="11522" width="26.85546875" customWidth="1"/>
    <col min="11523" max="11523" width="10.5703125" customWidth="1"/>
    <col min="11524" max="11524" width="13.85546875" customWidth="1"/>
    <col min="11525" max="11525" width="3.7109375" customWidth="1"/>
    <col min="11526" max="11526" width="12" customWidth="1"/>
    <col min="11527" max="11527" width="14" customWidth="1"/>
    <col min="11777" max="11777" width="19.85546875" customWidth="1"/>
    <col min="11778" max="11778" width="26.85546875" customWidth="1"/>
    <col min="11779" max="11779" width="10.5703125" customWidth="1"/>
    <col min="11780" max="11780" width="13.85546875" customWidth="1"/>
    <col min="11781" max="11781" width="3.7109375" customWidth="1"/>
    <col min="11782" max="11782" width="12" customWidth="1"/>
    <col min="11783" max="11783" width="14" customWidth="1"/>
    <col min="12033" max="12033" width="19.85546875" customWidth="1"/>
    <col min="12034" max="12034" width="26.85546875" customWidth="1"/>
    <col min="12035" max="12035" width="10.5703125" customWidth="1"/>
    <col min="12036" max="12036" width="13.85546875" customWidth="1"/>
    <col min="12037" max="12037" width="3.7109375" customWidth="1"/>
    <col min="12038" max="12038" width="12" customWidth="1"/>
    <col min="12039" max="12039" width="14" customWidth="1"/>
    <col min="12289" max="12289" width="19.85546875" customWidth="1"/>
    <col min="12290" max="12290" width="26.85546875" customWidth="1"/>
    <col min="12291" max="12291" width="10.5703125" customWidth="1"/>
    <col min="12292" max="12292" width="13.85546875" customWidth="1"/>
    <col min="12293" max="12293" width="3.7109375" customWidth="1"/>
    <col min="12294" max="12294" width="12" customWidth="1"/>
    <col min="12295" max="12295" width="14" customWidth="1"/>
    <col min="12545" max="12545" width="19.85546875" customWidth="1"/>
    <col min="12546" max="12546" width="26.85546875" customWidth="1"/>
    <col min="12547" max="12547" width="10.5703125" customWidth="1"/>
    <col min="12548" max="12548" width="13.85546875" customWidth="1"/>
    <col min="12549" max="12549" width="3.7109375" customWidth="1"/>
    <col min="12550" max="12550" width="12" customWidth="1"/>
    <col min="12551" max="12551" width="14" customWidth="1"/>
    <col min="12801" max="12801" width="19.85546875" customWidth="1"/>
    <col min="12802" max="12802" width="26.85546875" customWidth="1"/>
    <col min="12803" max="12803" width="10.5703125" customWidth="1"/>
    <col min="12804" max="12804" width="13.85546875" customWidth="1"/>
    <col min="12805" max="12805" width="3.7109375" customWidth="1"/>
    <col min="12806" max="12806" width="12" customWidth="1"/>
    <col min="12807" max="12807" width="14" customWidth="1"/>
    <col min="13057" max="13057" width="19.85546875" customWidth="1"/>
    <col min="13058" max="13058" width="26.85546875" customWidth="1"/>
    <col min="13059" max="13059" width="10.5703125" customWidth="1"/>
    <col min="13060" max="13060" width="13.85546875" customWidth="1"/>
    <col min="13061" max="13061" width="3.7109375" customWidth="1"/>
    <col min="13062" max="13062" width="12" customWidth="1"/>
    <col min="13063" max="13063" width="14" customWidth="1"/>
    <col min="13313" max="13313" width="19.85546875" customWidth="1"/>
    <col min="13314" max="13314" width="26.85546875" customWidth="1"/>
    <col min="13315" max="13315" width="10.5703125" customWidth="1"/>
    <col min="13316" max="13316" width="13.85546875" customWidth="1"/>
    <col min="13317" max="13317" width="3.7109375" customWidth="1"/>
    <col min="13318" max="13318" width="12" customWidth="1"/>
    <col min="13319" max="13319" width="14" customWidth="1"/>
    <col min="13569" max="13569" width="19.85546875" customWidth="1"/>
    <col min="13570" max="13570" width="26.85546875" customWidth="1"/>
    <col min="13571" max="13571" width="10.5703125" customWidth="1"/>
    <col min="13572" max="13572" width="13.85546875" customWidth="1"/>
    <col min="13573" max="13573" width="3.7109375" customWidth="1"/>
    <col min="13574" max="13574" width="12" customWidth="1"/>
    <col min="13575" max="13575" width="14" customWidth="1"/>
    <col min="13825" max="13825" width="19.85546875" customWidth="1"/>
    <col min="13826" max="13826" width="26.85546875" customWidth="1"/>
    <col min="13827" max="13827" width="10.5703125" customWidth="1"/>
    <col min="13828" max="13828" width="13.85546875" customWidth="1"/>
    <col min="13829" max="13829" width="3.7109375" customWidth="1"/>
    <col min="13830" max="13830" width="12" customWidth="1"/>
    <col min="13831" max="13831" width="14" customWidth="1"/>
    <col min="14081" max="14081" width="19.85546875" customWidth="1"/>
    <col min="14082" max="14082" width="26.85546875" customWidth="1"/>
    <col min="14083" max="14083" width="10.5703125" customWidth="1"/>
    <col min="14084" max="14084" width="13.85546875" customWidth="1"/>
    <col min="14085" max="14085" width="3.7109375" customWidth="1"/>
    <col min="14086" max="14086" width="12" customWidth="1"/>
    <col min="14087" max="14087" width="14" customWidth="1"/>
    <col min="14337" max="14337" width="19.85546875" customWidth="1"/>
    <col min="14338" max="14338" width="26.85546875" customWidth="1"/>
    <col min="14339" max="14339" width="10.5703125" customWidth="1"/>
    <col min="14340" max="14340" width="13.85546875" customWidth="1"/>
    <col min="14341" max="14341" width="3.7109375" customWidth="1"/>
    <col min="14342" max="14342" width="12" customWidth="1"/>
    <col min="14343" max="14343" width="14" customWidth="1"/>
    <col min="14593" max="14593" width="19.85546875" customWidth="1"/>
    <col min="14594" max="14594" width="26.85546875" customWidth="1"/>
    <col min="14595" max="14595" width="10.5703125" customWidth="1"/>
    <col min="14596" max="14596" width="13.85546875" customWidth="1"/>
    <col min="14597" max="14597" width="3.7109375" customWidth="1"/>
    <col min="14598" max="14598" width="12" customWidth="1"/>
    <col min="14599" max="14599" width="14" customWidth="1"/>
    <col min="14849" max="14849" width="19.85546875" customWidth="1"/>
    <col min="14850" max="14850" width="26.85546875" customWidth="1"/>
    <col min="14851" max="14851" width="10.5703125" customWidth="1"/>
    <col min="14852" max="14852" width="13.85546875" customWidth="1"/>
    <col min="14853" max="14853" width="3.7109375" customWidth="1"/>
    <col min="14854" max="14854" width="12" customWidth="1"/>
    <col min="14855" max="14855" width="14" customWidth="1"/>
    <col min="15105" max="15105" width="19.85546875" customWidth="1"/>
    <col min="15106" max="15106" width="26.85546875" customWidth="1"/>
    <col min="15107" max="15107" width="10.5703125" customWidth="1"/>
    <col min="15108" max="15108" width="13.85546875" customWidth="1"/>
    <col min="15109" max="15109" width="3.7109375" customWidth="1"/>
    <col min="15110" max="15110" width="12" customWidth="1"/>
    <col min="15111" max="15111" width="14" customWidth="1"/>
    <col min="15361" max="15361" width="19.85546875" customWidth="1"/>
    <col min="15362" max="15362" width="26.85546875" customWidth="1"/>
    <col min="15363" max="15363" width="10.5703125" customWidth="1"/>
    <col min="15364" max="15364" width="13.85546875" customWidth="1"/>
    <col min="15365" max="15365" width="3.7109375" customWidth="1"/>
    <col min="15366" max="15366" width="12" customWidth="1"/>
    <col min="15367" max="15367" width="14" customWidth="1"/>
    <col min="15617" max="15617" width="19.85546875" customWidth="1"/>
    <col min="15618" max="15618" width="26.85546875" customWidth="1"/>
    <col min="15619" max="15619" width="10.5703125" customWidth="1"/>
    <col min="15620" max="15620" width="13.85546875" customWidth="1"/>
    <col min="15621" max="15621" width="3.7109375" customWidth="1"/>
    <col min="15622" max="15622" width="12" customWidth="1"/>
    <col min="15623" max="15623" width="14" customWidth="1"/>
    <col min="15873" max="15873" width="19.85546875" customWidth="1"/>
    <col min="15874" max="15874" width="26.85546875" customWidth="1"/>
    <col min="15875" max="15875" width="10.5703125" customWidth="1"/>
    <col min="15876" max="15876" width="13.85546875" customWidth="1"/>
    <col min="15877" max="15877" width="3.7109375" customWidth="1"/>
    <col min="15878" max="15878" width="12" customWidth="1"/>
    <col min="15879" max="15879" width="14" customWidth="1"/>
    <col min="16129" max="16129" width="19.85546875" customWidth="1"/>
    <col min="16130" max="16130" width="26.85546875" customWidth="1"/>
    <col min="16131" max="16131" width="10.5703125" customWidth="1"/>
    <col min="16132" max="16132" width="13.85546875" customWidth="1"/>
    <col min="16133" max="16133" width="3.7109375" customWidth="1"/>
    <col min="16134" max="16134" width="12" customWidth="1"/>
    <col min="16135" max="16135" width="14" customWidth="1"/>
  </cols>
  <sheetData>
    <row r="1" spans="1:7" ht="20.100000000000001" customHeight="1" thickTop="1">
      <c r="A1" s="495"/>
      <c r="B1" s="496"/>
      <c r="C1" s="496"/>
      <c r="D1" s="496"/>
      <c r="E1" s="496"/>
      <c r="F1" s="496"/>
      <c r="G1" s="497"/>
    </row>
    <row r="2" spans="1:7" ht="20.100000000000001" customHeight="1">
      <c r="A2" s="498"/>
      <c r="B2" s="499"/>
      <c r="C2" s="499"/>
      <c r="D2" s="499"/>
      <c r="E2" s="499"/>
      <c r="F2" s="499"/>
      <c r="G2" s="500"/>
    </row>
    <row r="3" spans="1:7" ht="20.100000000000001" customHeight="1">
      <c r="A3" s="498"/>
      <c r="B3" s="499"/>
      <c r="C3" s="499"/>
      <c r="D3" s="499"/>
      <c r="E3" s="499"/>
      <c r="F3" s="499"/>
      <c r="G3" s="500"/>
    </row>
    <row r="4" spans="1:7" ht="19.5" customHeight="1">
      <c r="A4" s="498"/>
      <c r="B4" s="499"/>
      <c r="C4" s="499"/>
      <c r="D4" s="499"/>
      <c r="E4" s="499"/>
      <c r="F4" s="499"/>
      <c r="G4" s="500"/>
    </row>
    <row r="5" spans="1:7" ht="30.75" customHeight="1">
      <c r="A5" s="427" t="s">
        <v>190</v>
      </c>
      <c r="B5" s="501" t="s">
        <v>768</v>
      </c>
      <c r="C5" s="501"/>
      <c r="D5" s="501"/>
      <c r="E5" s="501"/>
      <c r="F5" s="501"/>
      <c r="G5" s="502"/>
    </row>
    <row r="6" spans="1:7" ht="20.100000000000001" customHeight="1">
      <c r="A6" s="428" t="s">
        <v>191</v>
      </c>
      <c r="B6" s="479" t="s">
        <v>192</v>
      </c>
      <c r="C6" s="479"/>
      <c r="D6" s="479"/>
      <c r="E6" s="479"/>
      <c r="F6" s="479"/>
      <c r="G6" s="480"/>
    </row>
    <row r="7" spans="1:7" ht="20.100000000000001" customHeight="1">
      <c r="A7" s="428" t="s">
        <v>772</v>
      </c>
      <c r="B7" s="479" t="s">
        <v>773</v>
      </c>
      <c r="C7" s="479"/>
      <c r="D7" s="479"/>
      <c r="E7" s="479"/>
      <c r="F7" s="479"/>
      <c r="G7" s="480"/>
    </row>
    <row r="8" spans="1:7">
      <c r="A8" s="428" t="s">
        <v>193</v>
      </c>
      <c r="B8" s="503" t="s">
        <v>769</v>
      </c>
      <c r="C8" s="503"/>
      <c r="D8" s="503"/>
      <c r="E8" s="503"/>
      <c r="F8" s="503"/>
      <c r="G8" s="504"/>
    </row>
    <row r="9" spans="1:7" ht="20.100000000000001" customHeight="1">
      <c r="A9" s="428" t="s">
        <v>194</v>
      </c>
      <c r="B9" s="479" t="s">
        <v>195</v>
      </c>
      <c r="C9" s="479"/>
      <c r="D9" s="479"/>
      <c r="E9" s="479"/>
      <c r="F9" s="479"/>
      <c r="G9" s="480"/>
    </row>
    <row r="10" spans="1:7" ht="20.100000000000001" customHeight="1">
      <c r="A10" s="429" t="s">
        <v>196</v>
      </c>
      <c r="B10" s="479" t="s">
        <v>621</v>
      </c>
      <c r="C10" s="479"/>
      <c r="D10" s="479"/>
      <c r="E10" s="479"/>
      <c r="F10" s="479"/>
      <c r="G10" s="480"/>
    </row>
    <row r="11" spans="1:7" ht="20.100000000000001" customHeight="1">
      <c r="A11" s="429" t="s">
        <v>197</v>
      </c>
      <c r="B11" s="479" t="s">
        <v>198</v>
      </c>
      <c r="C11" s="479"/>
      <c r="D11" s="479"/>
      <c r="E11" s="479"/>
      <c r="F11" s="479"/>
      <c r="G11" s="480"/>
    </row>
    <row r="12" spans="1:7" ht="24.95" customHeight="1">
      <c r="A12" s="483" t="s">
        <v>199</v>
      </c>
      <c r="B12" s="484"/>
      <c r="C12" s="484"/>
      <c r="D12" s="484"/>
      <c r="E12" s="1"/>
      <c r="F12" s="1"/>
      <c r="G12" s="424"/>
    </row>
    <row r="13" spans="1:7" ht="24.95" customHeight="1" thickBot="1">
      <c r="A13" s="483"/>
      <c r="B13" s="484"/>
      <c r="C13" s="484"/>
      <c r="D13" s="484"/>
      <c r="E13" s="1"/>
      <c r="F13" s="1"/>
      <c r="G13" s="424"/>
    </row>
    <row r="14" spans="1:7" ht="20.100000000000001" customHeight="1" thickBot="1">
      <c r="A14" s="485" t="s">
        <v>200</v>
      </c>
      <c r="B14" s="486"/>
      <c r="C14" s="486"/>
      <c r="D14" s="486"/>
      <c r="E14" s="1"/>
      <c r="F14" s="487" t="s">
        <v>201</v>
      </c>
      <c r="G14" s="488"/>
    </row>
    <row r="15" spans="1:7" ht="15.75" thickBot="1">
      <c r="A15" s="489" t="s">
        <v>202</v>
      </c>
      <c r="B15" s="490"/>
      <c r="C15" s="421" t="s">
        <v>203</v>
      </c>
      <c r="D15" s="72" t="s">
        <v>204</v>
      </c>
      <c r="E15" s="1"/>
      <c r="F15" s="73" t="s">
        <v>205</v>
      </c>
      <c r="G15" s="430" t="s">
        <v>206</v>
      </c>
    </row>
    <row r="16" spans="1:7">
      <c r="A16" s="491" t="s">
        <v>207</v>
      </c>
      <c r="B16" s="492"/>
      <c r="C16" s="74" t="s">
        <v>169</v>
      </c>
      <c r="D16" s="75" t="s">
        <v>620</v>
      </c>
      <c r="E16" s="1"/>
      <c r="F16" s="76">
        <v>0.03</v>
      </c>
      <c r="G16" s="431">
        <v>5.5E-2</v>
      </c>
    </row>
    <row r="17" spans="1:7">
      <c r="A17" s="493" t="s">
        <v>208</v>
      </c>
      <c r="B17" s="494"/>
      <c r="C17" s="77" t="s">
        <v>209</v>
      </c>
      <c r="D17" s="78">
        <v>4.4999999999999997E-3</v>
      </c>
      <c r="E17" s="1"/>
      <c r="F17" s="79">
        <v>4.0000000000000001E-3</v>
      </c>
      <c r="G17" s="432">
        <v>5.0000000000000001E-3</v>
      </c>
    </row>
    <row r="18" spans="1:7">
      <c r="A18" s="493" t="s">
        <v>210</v>
      </c>
      <c r="B18" s="494"/>
      <c r="C18" s="77" t="s">
        <v>170</v>
      </c>
      <c r="D18" s="78">
        <v>4.4999999999999997E-3</v>
      </c>
      <c r="E18" s="1"/>
      <c r="F18" s="79">
        <v>4.0000000000000001E-3</v>
      </c>
      <c r="G18" s="432">
        <v>5.0000000000000001E-3</v>
      </c>
    </row>
    <row r="19" spans="1:7" ht="15.75" thickBot="1">
      <c r="A19" s="511" t="s">
        <v>211</v>
      </c>
      <c r="B19" s="512"/>
      <c r="C19" s="80" t="s">
        <v>171</v>
      </c>
      <c r="D19" s="81">
        <v>1.17E-2</v>
      </c>
      <c r="E19" s="1"/>
      <c r="F19" s="82">
        <v>9.7000000000000003E-3</v>
      </c>
      <c r="G19" s="433">
        <v>1.2699999999999999E-2</v>
      </c>
    </row>
    <row r="20" spans="1:7" ht="16.5" thickBot="1">
      <c r="A20" s="515" t="s">
        <v>212</v>
      </c>
      <c r="B20" s="516"/>
      <c r="C20" s="517"/>
      <c r="D20" s="83">
        <f>SUM(D16:D19)</f>
        <v>2.07E-2</v>
      </c>
      <c r="E20" s="1"/>
      <c r="F20" s="481"/>
      <c r="G20" s="482"/>
    </row>
    <row r="21" spans="1:7">
      <c r="A21" s="491" t="s">
        <v>213</v>
      </c>
      <c r="B21" s="492"/>
      <c r="C21" s="74" t="s">
        <v>172</v>
      </c>
      <c r="D21" s="84">
        <v>0.01</v>
      </c>
      <c r="E21" s="1"/>
      <c r="F21" s="76">
        <v>5.8999999999999999E-3</v>
      </c>
      <c r="G21" s="431">
        <v>1.3899999999999999E-2</v>
      </c>
    </row>
    <row r="22" spans="1:7" ht="15.75" thickBot="1">
      <c r="A22" s="521" t="s">
        <v>214</v>
      </c>
      <c r="B22" s="522"/>
      <c r="C22" s="85" t="s">
        <v>173</v>
      </c>
      <c r="D22" s="86">
        <v>6.9900000000000004E-2</v>
      </c>
      <c r="E22" s="1"/>
      <c r="F22" s="87">
        <v>6.1600000000000002E-2</v>
      </c>
      <c r="G22" s="434">
        <v>8.9599999999999999E-2</v>
      </c>
    </row>
    <row r="23" spans="1:7">
      <c r="A23" s="523" t="s">
        <v>215</v>
      </c>
      <c r="B23" s="88" t="s">
        <v>216</v>
      </c>
      <c r="C23" s="524" t="s">
        <v>217</v>
      </c>
      <c r="D23" s="75">
        <v>6.4999999999999997E-3</v>
      </c>
      <c r="E23" s="1"/>
      <c r="F23" s="527" t="s">
        <v>218</v>
      </c>
      <c r="G23" s="528"/>
    </row>
    <row r="24" spans="1:7">
      <c r="A24" s="523"/>
      <c r="B24" s="89" t="s">
        <v>219</v>
      </c>
      <c r="C24" s="525"/>
      <c r="D24" s="78">
        <v>0.03</v>
      </c>
      <c r="E24" s="1"/>
      <c r="F24" s="527"/>
      <c r="G24" s="528"/>
    </row>
    <row r="25" spans="1:7">
      <c r="A25" s="523"/>
      <c r="B25" s="89" t="s">
        <v>220</v>
      </c>
      <c r="C25" s="525"/>
      <c r="D25" s="78">
        <v>0.05</v>
      </c>
      <c r="E25" s="1"/>
      <c r="F25" s="527"/>
      <c r="G25" s="528"/>
    </row>
    <row r="26" spans="1:7" ht="15.75" thickBot="1">
      <c r="A26" s="523"/>
      <c r="B26" s="90" t="s">
        <v>221</v>
      </c>
      <c r="C26" s="526"/>
      <c r="D26" s="91">
        <v>4.4999999999999998E-2</v>
      </c>
      <c r="E26" s="1"/>
      <c r="F26" s="527"/>
      <c r="G26" s="528"/>
    </row>
    <row r="27" spans="1:7" ht="19.899999999999999" customHeight="1" thickBot="1">
      <c r="A27" s="435" t="s">
        <v>222</v>
      </c>
      <c r="B27" s="332"/>
      <c r="C27" s="333"/>
      <c r="D27" s="92">
        <f>SUM(D23:D26)</f>
        <v>0.13150000000000001</v>
      </c>
      <c r="E27" s="1"/>
      <c r="F27" s="527"/>
      <c r="G27" s="528"/>
    </row>
    <row r="28" spans="1:7" ht="6.75" customHeight="1" thickBot="1">
      <c r="A28" s="513"/>
      <c r="B28" s="514"/>
      <c r="C28" s="514"/>
      <c r="D28" s="514"/>
      <c r="E28" s="1"/>
      <c r="F28" s="481"/>
      <c r="G28" s="482"/>
    </row>
    <row r="29" spans="1:7" ht="15.75" thickBot="1">
      <c r="A29" s="518" t="s">
        <v>223</v>
      </c>
      <c r="B29" s="519"/>
      <c r="C29" s="520"/>
      <c r="D29" s="93">
        <f>((1+D20)*(1+D21)*(1+D22)/(1-D27)-1)</f>
        <v>0.27</v>
      </c>
      <c r="E29" s="1"/>
      <c r="F29" s="94">
        <v>0.25</v>
      </c>
      <c r="G29" s="436">
        <v>0.3</v>
      </c>
    </row>
    <row r="30" spans="1:7" ht="10.5" customHeight="1">
      <c r="A30" s="437"/>
      <c r="B30" s="95"/>
      <c r="C30" s="95"/>
      <c r="D30" s="96"/>
      <c r="E30" s="1"/>
      <c r="F30" s="1"/>
      <c r="G30" s="424"/>
    </row>
    <row r="31" spans="1:7">
      <c r="A31" s="507" t="s">
        <v>174</v>
      </c>
      <c r="B31" s="508"/>
      <c r="C31" s="508"/>
      <c r="D31" s="1"/>
      <c r="E31" s="1"/>
      <c r="F31" s="1"/>
      <c r="G31" s="424"/>
    </row>
    <row r="32" spans="1:7" ht="20.100000000000001" customHeight="1">
      <c r="A32" s="509" t="s">
        <v>175</v>
      </c>
      <c r="B32" s="510"/>
      <c r="C32" s="510"/>
      <c r="D32" s="1"/>
      <c r="E32" s="1"/>
      <c r="F32" s="1"/>
      <c r="G32" s="424"/>
    </row>
    <row r="33" spans="1:7">
      <c r="A33" s="423"/>
      <c r="B33" s="1"/>
      <c r="C33" s="1"/>
      <c r="D33" s="1"/>
      <c r="E33" s="1"/>
      <c r="F33" s="1"/>
      <c r="G33" s="424"/>
    </row>
    <row r="34" spans="1:7">
      <c r="A34" s="423"/>
      <c r="B34" s="1"/>
      <c r="C34" s="1"/>
      <c r="D34" s="1"/>
      <c r="E34" s="1"/>
      <c r="F34" s="1"/>
      <c r="G34" s="424"/>
    </row>
    <row r="35" spans="1:7">
      <c r="A35" s="423"/>
      <c r="B35" s="1"/>
      <c r="C35" s="1"/>
      <c r="D35" s="1"/>
      <c r="E35" s="1"/>
      <c r="F35" s="1"/>
      <c r="G35" s="424"/>
    </row>
    <row r="36" spans="1:7">
      <c r="A36" s="423"/>
      <c r="B36" s="1"/>
      <c r="C36" s="1"/>
      <c r="D36" s="505" t="s">
        <v>767</v>
      </c>
      <c r="E36" s="505"/>
      <c r="F36" s="505"/>
      <c r="G36" s="506"/>
    </row>
    <row r="37" spans="1:7">
      <c r="A37" s="423"/>
      <c r="B37" s="1"/>
      <c r="C37" s="1"/>
      <c r="D37" s="1"/>
      <c r="E37" s="1"/>
      <c r="F37" s="1"/>
      <c r="G37" s="424"/>
    </row>
    <row r="38" spans="1:7">
      <c r="A38" s="423"/>
      <c r="B38" s="1"/>
      <c r="C38" s="1"/>
      <c r="D38" s="1"/>
      <c r="E38" s="1"/>
      <c r="F38" s="1"/>
      <c r="G38" s="424"/>
    </row>
    <row r="39" spans="1:7">
      <c r="A39" s="423"/>
      <c r="B39" s="1"/>
      <c r="C39" s="1"/>
      <c r="D39" s="1"/>
      <c r="E39" s="1"/>
      <c r="F39" s="1"/>
      <c r="G39" s="424"/>
    </row>
    <row r="40" spans="1:7">
      <c r="A40" s="423"/>
      <c r="B40" s="1"/>
      <c r="C40" s="1"/>
      <c r="D40" s="1"/>
      <c r="E40" s="1"/>
      <c r="F40" s="1"/>
      <c r="G40" s="424"/>
    </row>
    <row r="41" spans="1:7">
      <c r="A41" s="423"/>
      <c r="B41" s="1"/>
      <c r="C41" s="1"/>
      <c r="D41" s="1"/>
      <c r="E41" s="1"/>
      <c r="F41" s="1"/>
      <c r="G41" s="424"/>
    </row>
    <row r="42" spans="1:7">
      <c r="A42" s="423"/>
      <c r="B42" s="1"/>
      <c r="C42" s="1"/>
      <c r="D42" s="1"/>
      <c r="E42" s="1"/>
      <c r="F42" s="1"/>
      <c r="G42" s="424"/>
    </row>
    <row r="43" spans="1:7">
      <c r="A43" s="423"/>
      <c r="B43" s="1"/>
      <c r="C43" s="1"/>
      <c r="D43" s="1"/>
      <c r="E43" s="1"/>
      <c r="F43" s="1"/>
      <c r="G43" s="424"/>
    </row>
    <row r="44" spans="1:7">
      <c r="A44" s="423"/>
      <c r="B44" s="1"/>
      <c r="C44" s="1"/>
      <c r="D44" s="1"/>
      <c r="E44" s="1"/>
      <c r="F44" s="1"/>
      <c r="G44" s="424"/>
    </row>
    <row r="45" spans="1:7" ht="15.75" thickBot="1">
      <c r="A45" s="438"/>
      <c r="B45" s="439"/>
      <c r="C45" s="439"/>
      <c r="D45" s="439"/>
      <c r="E45" s="439"/>
      <c r="F45" s="439"/>
      <c r="G45" s="440"/>
    </row>
    <row r="46" spans="1:7" ht="15.75" thickTop="1"/>
  </sheetData>
  <mergeCells count="29">
    <mergeCell ref="D36:G36"/>
    <mergeCell ref="A31:C31"/>
    <mergeCell ref="A32:C32"/>
    <mergeCell ref="A18:B18"/>
    <mergeCell ref="A19:B19"/>
    <mergeCell ref="A28:D28"/>
    <mergeCell ref="A20:C20"/>
    <mergeCell ref="F28:G28"/>
    <mergeCell ref="A29:C29"/>
    <mergeCell ref="A21:B21"/>
    <mergeCell ref="A22:B22"/>
    <mergeCell ref="A23:A26"/>
    <mergeCell ref="C23:C26"/>
    <mergeCell ref="F23:G27"/>
    <mergeCell ref="A1:G4"/>
    <mergeCell ref="B5:G5"/>
    <mergeCell ref="B8:G8"/>
    <mergeCell ref="B9:G9"/>
    <mergeCell ref="B6:G6"/>
    <mergeCell ref="B7:G7"/>
    <mergeCell ref="B10:G10"/>
    <mergeCell ref="B11:G11"/>
    <mergeCell ref="F20:G20"/>
    <mergeCell ref="A12:D13"/>
    <mergeCell ref="A14:D14"/>
    <mergeCell ref="F14:G14"/>
    <mergeCell ref="A15:B15"/>
    <mergeCell ref="A16:B16"/>
    <mergeCell ref="A17:B17"/>
  </mergeCells>
  <pageMargins left="0.51181102362204722" right="0.31496062992125984" top="0.78740157480314965" bottom="0.39370078740157483" header="0.31496062992125984" footer="0.31496062992125984"/>
  <pageSetup paperSize="9" scale="91" orientation="portrait" horizontalDpi="360" verticalDpi="360" r:id="rId1"/>
  <ignoredErrors>
    <ignoredError sqref="D2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9"/>
  <sheetViews>
    <sheetView tabSelected="1" view="pageBreakPreview" zoomScaleSheetLayoutView="100" workbookViewId="0">
      <selection activeCell="F8" sqref="F8:F9"/>
    </sheetView>
  </sheetViews>
  <sheetFormatPr defaultRowHeight="15"/>
  <cols>
    <col min="1" max="1" width="10.7109375" customWidth="1"/>
    <col min="2" max="2" width="53.42578125" customWidth="1"/>
    <col min="3" max="3" width="14.7109375" customWidth="1"/>
    <col min="4" max="4" width="12.5703125" customWidth="1"/>
    <col min="5" max="5" width="14.5703125" customWidth="1"/>
    <col min="6" max="6" width="25.5703125" bestFit="1" customWidth="1"/>
    <col min="7" max="7" width="17.140625" customWidth="1"/>
  </cols>
  <sheetData>
    <row r="1" spans="1:7" ht="15.75" thickTop="1">
      <c r="A1" s="495" t="s">
        <v>851</v>
      </c>
      <c r="B1" s="496"/>
      <c r="C1" s="496"/>
      <c r="D1" s="496"/>
      <c r="E1" s="496"/>
      <c r="F1" s="496"/>
      <c r="G1" s="497"/>
    </row>
    <row r="2" spans="1:7">
      <c r="A2" s="498"/>
      <c r="B2" s="499"/>
      <c r="C2" s="499"/>
      <c r="D2" s="499"/>
      <c r="E2" s="499"/>
      <c r="F2" s="499"/>
      <c r="G2" s="500"/>
    </row>
    <row r="3" spans="1:7">
      <c r="A3" s="498"/>
      <c r="B3" s="499"/>
      <c r="C3" s="499"/>
      <c r="D3" s="499"/>
      <c r="E3" s="499"/>
      <c r="F3" s="499"/>
      <c r="G3" s="500"/>
    </row>
    <row r="4" spans="1:7">
      <c r="A4" s="498"/>
      <c r="B4" s="499"/>
      <c r="C4" s="499"/>
      <c r="D4" s="499"/>
      <c r="E4" s="499"/>
      <c r="F4" s="499"/>
      <c r="G4" s="500"/>
    </row>
    <row r="5" spans="1:7">
      <c r="A5" s="498"/>
      <c r="B5" s="499"/>
      <c r="C5" s="499"/>
      <c r="D5" s="499"/>
      <c r="E5" s="499"/>
      <c r="F5" s="499"/>
      <c r="G5" s="500"/>
    </row>
    <row r="6" spans="1:7" ht="24" customHeight="1" thickBot="1">
      <c r="A6" s="562"/>
      <c r="B6" s="563"/>
      <c r="C6" s="563"/>
      <c r="D6" s="563"/>
      <c r="E6" s="563"/>
      <c r="F6" s="563"/>
      <c r="G6" s="564"/>
    </row>
    <row r="7" spans="1:7" ht="42.75" customHeight="1" thickTop="1" thickBot="1">
      <c r="A7" s="539" t="s">
        <v>850</v>
      </c>
      <c r="B7" s="540"/>
      <c r="C7" s="540"/>
      <c r="D7" s="546" t="s">
        <v>765</v>
      </c>
      <c r="E7" s="547"/>
      <c r="F7" s="548" t="s">
        <v>770</v>
      </c>
      <c r="G7" s="549"/>
    </row>
    <row r="8" spans="1:7" ht="31.5" customHeight="1" thickTop="1">
      <c r="A8" s="565" t="str">
        <f>ORÇAMENTO!A8</f>
        <v xml:space="preserve">OBRA: ESCOLA MUNICIPAL DE ENSINO FUNDAMENTAL PRINCESA IZABEL </v>
      </c>
      <c r="B8" s="554"/>
      <c r="C8" s="554"/>
      <c r="D8" s="554" t="str">
        <f>ORÇAMENTO!D8</f>
        <v>REFERÊNCIAS:                         TABELA SINAPI/PA - 05/2020         SEDOP/PA - 04/2020 COM DESONERAÇÃO</v>
      </c>
      <c r="E8" s="554"/>
      <c r="F8" s="550" t="str">
        <f>ORÇAMENTO!H8</f>
        <v>VALOR DA OBRA:</v>
      </c>
      <c r="G8" s="552">
        <f>ORÇAMENTO!I93</f>
        <v>283330.34999999998</v>
      </c>
    </row>
    <row r="9" spans="1:7" ht="49.5" customHeight="1" thickBot="1">
      <c r="A9" s="541" t="str">
        <f>ORÇAMENTO!A9</f>
        <v>LOCAL DA OBRA: ESTRADA DO PIMENTAL, COMUNIDADE IPIRANGA</v>
      </c>
      <c r="B9" s="542"/>
      <c r="C9" s="542"/>
      <c r="D9" s="554"/>
      <c r="E9" s="554"/>
      <c r="F9" s="551"/>
      <c r="G9" s="553"/>
    </row>
    <row r="10" spans="1:7" ht="15.75" thickTop="1">
      <c r="A10" s="566"/>
      <c r="B10" s="567"/>
      <c r="C10" s="567"/>
      <c r="D10" s="567"/>
      <c r="E10" s="567"/>
      <c r="F10" s="567"/>
      <c r="G10" s="568"/>
    </row>
    <row r="11" spans="1:7" ht="19.5" customHeight="1">
      <c r="A11" s="543" t="s">
        <v>240</v>
      </c>
      <c r="B11" s="544"/>
      <c r="C11" s="544"/>
      <c r="D11" s="544"/>
      <c r="E11" s="544"/>
      <c r="F11" s="544"/>
      <c r="G11" s="545"/>
    </row>
    <row r="12" spans="1:7">
      <c r="A12" s="534" t="s">
        <v>241</v>
      </c>
      <c r="B12" s="535"/>
      <c r="C12" s="460" t="s">
        <v>242</v>
      </c>
      <c r="D12" s="460" t="s">
        <v>2</v>
      </c>
      <c r="E12" s="460" t="s">
        <v>243</v>
      </c>
      <c r="F12" s="460" t="s">
        <v>244</v>
      </c>
      <c r="G12" s="461" t="s">
        <v>5</v>
      </c>
    </row>
    <row r="13" spans="1:7">
      <c r="A13" s="310" t="s">
        <v>247</v>
      </c>
      <c r="B13" s="226" t="s">
        <v>680</v>
      </c>
      <c r="C13" s="444" t="s">
        <v>245</v>
      </c>
      <c r="D13" s="444" t="s">
        <v>90</v>
      </c>
      <c r="E13" s="200">
        <v>1</v>
      </c>
      <c r="F13" s="227">
        <v>87.5</v>
      </c>
      <c r="G13" s="311">
        <f>E13*F13</f>
        <v>87.5</v>
      </c>
    </row>
    <row r="14" spans="1:7">
      <c r="A14" s="313" t="s">
        <v>251</v>
      </c>
      <c r="B14" s="226" t="s">
        <v>679</v>
      </c>
      <c r="C14" s="444" t="s">
        <v>245</v>
      </c>
      <c r="D14" s="444" t="s">
        <v>253</v>
      </c>
      <c r="E14" s="200">
        <v>0.41</v>
      </c>
      <c r="F14" s="227">
        <v>145</v>
      </c>
      <c r="G14" s="311">
        <f t="shared" ref="G14:G17" si="0">E14*F14</f>
        <v>59.45</v>
      </c>
    </row>
    <row r="15" spans="1:7">
      <c r="A15" s="310" t="s">
        <v>248</v>
      </c>
      <c r="B15" s="226" t="s">
        <v>249</v>
      </c>
      <c r="C15" s="444" t="s">
        <v>245</v>
      </c>
      <c r="D15" s="444" t="s">
        <v>681</v>
      </c>
      <c r="E15" s="200">
        <v>0.1</v>
      </c>
      <c r="F15" s="227">
        <v>9.5500000000000007</v>
      </c>
      <c r="G15" s="311">
        <f t="shared" si="0"/>
        <v>0.96</v>
      </c>
    </row>
    <row r="16" spans="1:7">
      <c r="A16" s="313">
        <v>88261</v>
      </c>
      <c r="B16" s="226" t="s">
        <v>682</v>
      </c>
      <c r="C16" s="444" t="s">
        <v>245</v>
      </c>
      <c r="D16" s="444" t="s">
        <v>246</v>
      </c>
      <c r="E16" s="200">
        <v>0.4</v>
      </c>
      <c r="F16" s="227">
        <v>17.940000000000001</v>
      </c>
      <c r="G16" s="311">
        <f t="shared" si="0"/>
        <v>7.18</v>
      </c>
    </row>
    <row r="17" spans="1:7">
      <c r="A17" s="313">
        <v>88316</v>
      </c>
      <c r="B17" s="226" t="s">
        <v>281</v>
      </c>
      <c r="C17" s="444" t="s">
        <v>245</v>
      </c>
      <c r="D17" s="444" t="s">
        <v>246</v>
      </c>
      <c r="E17" s="200">
        <v>0.4</v>
      </c>
      <c r="F17" s="227">
        <v>14.36</v>
      </c>
      <c r="G17" s="311">
        <f t="shared" si="0"/>
        <v>5.74</v>
      </c>
    </row>
    <row r="18" spans="1:7">
      <c r="A18" s="529"/>
      <c r="B18" s="530"/>
      <c r="C18" s="530"/>
      <c r="D18" s="530"/>
      <c r="E18" s="530"/>
      <c r="F18" s="226" t="s">
        <v>254</v>
      </c>
      <c r="G18" s="311">
        <f>SUM(G13:G17)</f>
        <v>160.83000000000001</v>
      </c>
    </row>
    <row r="19" spans="1:7" ht="30">
      <c r="A19" s="529"/>
      <c r="B19" s="530"/>
      <c r="C19" s="530"/>
      <c r="D19" s="530"/>
      <c r="E19" s="530"/>
      <c r="F19" s="230" t="s">
        <v>683</v>
      </c>
      <c r="G19" s="312">
        <v>0</v>
      </c>
    </row>
    <row r="20" spans="1:7">
      <c r="A20" s="529"/>
      <c r="B20" s="530"/>
      <c r="C20" s="530"/>
      <c r="D20" s="530"/>
      <c r="E20" s="530"/>
      <c r="F20" s="201" t="s">
        <v>256</v>
      </c>
      <c r="G20" s="311">
        <f>SUM(G18:G19)</f>
        <v>160.83000000000001</v>
      </c>
    </row>
    <row r="21" spans="1:7" ht="20.25" customHeight="1">
      <c r="A21" s="543" t="s">
        <v>257</v>
      </c>
      <c r="B21" s="544"/>
      <c r="C21" s="544"/>
      <c r="D21" s="544"/>
      <c r="E21" s="544"/>
      <c r="F21" s="544"/>
      <c r="G21" s="545"/>
    </row>
    <row r="22" spans="1:7">
      <c r="A22" s="534" t="s">
        <v>241</v>
      </c>
      <c r="B22" s="535"/>
      <c r="C22" s="460" t="s">
        <v>242</v>
      </c>
      <c r="D22" s="460" t="s">
        <v>2</v>
      </c>
      <c r="E22" s="460" t="s">
        <v>243</v>
      </c>
      <c r="F22" s="460" t="s">
        <v>244</v>
      </c>
      <c r="G22" s="461" t="s">
        <v>5</v>
      </c>
    </row>
    <row r="23" spans="1:7">
      <c r="A23" s="313" t="s">
        <v>265</v>
      </c>
      <c r="B23" s="226" t="s">
        <v>266</v>
      </c>
      <c r="C23" s="444" t="s">
        <v>245</v>
      </c>
      <c r="D23" s="444" t="s">
        <v>681</v>
      </c>
      <c r="E23" s="200">
        <v>3.0000000000000001E-3</v>
      </c>
      <c r="F23" s="227">
        <v>8.3800000000000008</v>
      </c>
      <c r="G23" s="311">
        <f>E23*F23</f>
        <v>0.03</v>
      </c>
    </row>
    <row r="24" spans="1:7">
      <c r="A24" s="313" t="s">
        <v>263</v>
      </c>
      <c r="B24" s="226" t="s">
        <v>264</v>
      </c>
      <c r="C24" s="444" t="s">
        <v>245</v>
      </c>
      <c r="D24" s="444" t="s">
        <v>681</v>
      </c>
      <c r="E24" s="200">
        <v>2E-3</v>
      </c>
      <c r="F24" s="227">
        <v>8.5</v>
      </c>
      <c r="G24" s="311">
        <f t="shared" ref="G24:G29" si="1">E24*F24</f>
        <v>0.02</v>
      </c>
    </row>
    <row r="25" spans="1:7">
      <c r="A25" s="313" t="s">
        <v>251</v>
      </c>
      <c r="B25" s="226" t="s">
        <v>252</v>
      </c>
      <c r="C25" s="444" t="s">
        <v>245</v>
      </c>
      <c r="D25" s="444" t="s">
        <v>253</v>
      </c>
      <c r="E25" s="200">
        <v>0.01</v>
      </c>
      <c r="F25" s="227">
        <v>145</v>
      </c>
      <c r="G25" s="311">
        <f t="shared" si="1"/>
        <v>1.45</v>
      </c>
    </row>
    <row r="26" spans="1:7">
      <c r="A26" s="313" t="s">
        <v>261</v>
      </c>
      <c r="B26" s="226" t="s">
        <v>262</v>
      </c>
      <c r="C26" s="444" t="s">
        <v>245</v>
      </c>
      <c r="D26" s="444" t="s">
        <v>253</v>
      </c>
      <c r="E26" s="200">
        <v>0.01</v>
      </c>
      <c r="F26" s="227">
        <v>70</v>
      </c>
      <c r="G26" s="311">
        <f t="shared" si="1"/>
        <v>0.7</v>
      </c>
    </row>
    <row r="27" spans="1:7">
      <c r="A27" s="313" t="s">
        <v>258</v>
      </c>
      <c r="B27" s="226" t="s">
        <v>259</v>
      </c>
      <c r="C27" s="444" t="s">
        <v>245</v>
      </c>
      <c r="D27" s="444" t="s">
        <v>260</v>
      </c>
      <c r="E27" s="200">
        <v>0.01</v>
      </c>
      <c r="F27" s="227">
        <v>7.98</v>
      </c>
      <c r="G27" s="311">
        <f t="shared" si="1"/>
        <v>0.08</v>
      </c>
    </row>
    <row r="28" spans="1:7">
      <c r="A28" s="313">
        <v>88261</v>
      </c>
      <c r="B28" s="226" t="s">
        <v>682</v>
      </c>
      <c r="C28" s="444" t="s">
        <v>245</v>
      </c>
      <c r="D28" s="444" t="s">
        <v>246</v>
      </c>
      <c r="E28" s="200">
        <v>7.0000000000000007E-2</v>
      </c>
      <c r="F28" s="227">
        <v>17.940000000000001</v>
      </c>
      <c r="G28" s="311">
        <f t="shared" si="1"/>
        <v>1.26</v>
      </c>
    </row>
    <row r="29" spans="1:7">
      <c r="A29" s="313">
        <v>88316</v>
      </c>
      <c r="B29" s="226" t="s">
        <v>281</v>
      </c>
      <c r="C29" s="444" t="s">
        <v>245</v>
      </c>
      <c r="D29" s="444" t="s">
        <v>246</v>
      </c>
      <c r="E29" s="200">
        <v>0.05</v>
      </c>
      <c r="F29" s="227">
        <v>14.36</v>
      </c>
      <c r="G29" s="311">
        <f t="shared" si="1"/>
        <v>0.72</v>
      </c>
    </row>
    <row r="30" spans="1:7">
      <c r="A30" s="529"/>
      <c r="B30" s="530"/>
      <c r="C30" s="530"/>
      <c r="D30" s="530"/>
      <c r="E30" s="530"/>
      <c r="F30" s="226" t="s">
        <v>254</v>
      </c>
      <c r="G30" s="311">
        <v>4.26</v>
      </c>
    </row>
    <row r="31" spans="1:7" ht="30">
      <c r="A31" s="529"/>
      <c r="B31" s="530"/>
      <c r="C31" s="530"/>
      <c r="D31" s="530"/>
      <c r="E31" s="530"/>
      <c r="F31" s="230" t="s">
        <v>683</v>
      </c>
      <c r="G31" s="312">
        <v>0</v>
      </c>
    </row>
    <row r="32" spans="1:7">
      <c r="A32" s="529"/>
      <c r="B32" s="530"/>
      <c r="C32" s="530"/>
      <c r="D32" s="530"/>
      <c r="E32" s="530"/>
      <c r="F32" s="201" t="s">
        <v>256</v>
      </c>
      <c r="G32" s="311">
        <f>G30+G31</f>
        <v>4.26</v>
      </c>
    </row>
    <row r="33" spans="1:7" ht="18.75" customHeight="1">
      <c r="A33" s="543" t="s">
        <v>267</v>
      </c>
      <c r="B33" s="544"/>
      <c r="C33" s="544"/>
      <c r="D33" s="544"/>
      <c r="E33" s="544"/>
      <c r="F33" s="544"/>
      <c r="G33" s="545"/>
    </row>
    <row r="34" spans="1:7">
      <c r="A34" s="534" t="s">
        <v>241</v>
      </c>
      <c r="B34" s="535"/>
      <c r="C34" s="460" t="s">
        <v>242</v>
      </c>
      <c r="D34" s="460" t="s">
        <v>2</v>
      </c>
      <c r="E34" s="460" t="s">
        <v>243</v>
      </c>
      <c r="F34" s="460" t="s">
        <v>244</v>
      </c>
      <c r="G34" s="461" t="s">
        <v>5</v>
      </c>
    </row>
    <row r="35" spans="1:7">
      <c r="A35" s="313">
        <v>88316</v>
      </c>
      <c r="B35" s="203" t="s">
        <v>281</v>
      </c>
      <c r="C35" s="445" t="s">
        <v>245</v>
      </c>
      <c r="D35" s="445" t="s">
        <v>246</v>
      </c>
      <c r="E35" s="200">
        <v>3</v>
      </c>
      <c r="F35" s="227">
        <v>14.36</v>
      </c>
      <c r="G35" s="311">
        <f>F35*E35</f>
        <v>43.08</v>
      </c>
    </row>
    <row r="36" spans="1:7">
      <c r="A36" s="529"/>
      <c r="B36" s="530"/>
      <c r="C36" s="530"/>
      <c r="D36" s="530"/>
      <c r="E36" s="530"/>
      <c r="F36" s="226" t="s">
        <v>254</v>
      </c>
      <c r="G36" s="311">
        <f>SUM(G35)</f>
        <v>43.08</v>
      </c>
    </row>
    <row r="37" spans="1:7" ht="30">
      <c r="A37" s="529"/>
      <c r="B37" s="530"/>
      <c r="C37" s="530"/>
      <c r="D37" s="530"/>
      <c r="E37" s="530"/>
      <c r="F37" s="230" t="s">
        <v>683</v>
      </c>
      <c r="G37" s="312">
        <v>0</v>
      </c>
    </row>
    <row r="38" spans="1:7">
      <c r="A38" s="529"/>
      <c r="B38" s="530"/>
      <c r="C38" s="530"/>
      <c r="D38" s="530"/>
      <c r="E38" s="530"/>
      <c r="F38" s="201" t="s">
        <v>256</v>
      </c>
      <c r="G38" s="311">
        <f>SUM(G36+G37)</f>
        <v>43.08</v>
      </c>
    </row>
    <row r="39" spans="1:7" ht="21" customHeight="1">
      <c r="A39" s="543" t="s">
        <v>268</v>
      </c>
      <c r="B39" s="544"/>
      <c r="C39" s="544"/>
      <c r="D39" s="544"/>
      <c r="E39" s="544"/>
      <c r="F39" s="544"/>
      <c r="G39" s="545"/>
    </row>
    <row r="40" spans="1:7">
      <c r="A40" s="534" t="s">
        <v>241</v>
      </c>
      <c r="B40" s="535"/>
      <c r="C40" s="460" t="s">
        <v>242</v>
      </c>
      <c r="D40" s="460" t="s">
        <v>2</v>
      </c>
      <c r="E40" s="460" t="s">
        <v>243</v>
      </c>
      <c r="F40" s="460" t="s">
        <v>244</v>
      </c>
      <c r="G40" s="461" t="s">
        <v>5</v>
      </c>
    </row>
    <row r="41" spans="1:7">
      <c r="A41" s="313" t="s">
        <v>684</v>
      </c>
      <c r="B41" s="226" t="s">
        <v>272</v>
      </c>
      <c r="C41" s="445" t="s">
        <v>245</v>
      </c>
      <c r="D41" s="444" t="s">
        <v>685</v>
      </c>
      <c r="E41" s="200">
        <v>0.3</v>
      </c>
      <c r="F41" s="227">
        <v>11.06</v>
      </c>
      <c r="G41" s="311">
        <f>E41*F41</f>
        <v>3.32</v>
      </c>
    </row>
    <row r="42" spans="1:7">
      <c r="A42" s="310" t="s">
        <v>269</v>
      </c>
      <c r="B42" s="226" t="s">
        <v>270</v>
      </c>
      <c r="C42" s="445" t="s">
        <v>245</v>
      </c>
      <c r="D42" s="444" t="s">
        <v>271</v>
      </c>
      <c r="E42" s="200">
        <v>1.25</v>
      </c>
      <c r="F42" s="227">
        <v>38</v>
      </c>
      <c r="G42" s="311">
        <f t="shared" ref="G42:G43" si="2">E42*F42</f>
        <v>47.5</v>
      </c>
    </row>
    <row r="43" spans="1:7">
      <c r="A43" s="310">
        <v>88316</v>
      </c>
      <c r="B43" s="226" t="s">
        <v>281</v>
      </c>
      <c r="C43" s="445" t="s">
        <v>245</v>
      </c>
      <c r="D43" s="444" t="s">
        <v>246</v>
      </c>
      <c r="E43" s="200">
        <v>3</v>
      </c>
      <c r="F43" s="227">
        <v>14.36</v>
      </c>
      <c r="G43" s="311">
        <f t="shared" si="2"/>
        <v>43.08</v>
      </c>
    </row>
    <row r="44" spans="1:7">
      <c r="A44" s="529"/>
      <c r="B44" s="530"/>
      <c r="C44" s="530"/>
      <c r="D44" s="530"/>
      <c r="E44" s="530"/>
      <c r="F44" s="226" t="s">
        <v>254</v>
      </c>
      <c r="G44" s="311">
        <f>SUM(G41:G43)</f>
        <v>93.9</v>
      </c>
    </row>
    <row r="45" spans="1:7" ht="30">
      <c r="A45" s="529"/>
      <c r="B45" s="530"/>
      <c r="C45" s="530"/>
      <c r="D45" s="530"/>
      <c r="E45" s="530"/>
      <c r="F45" s="230" t="s">
        <v>683</v>
      </c>
      <c r="G45" s="312">
        <v>0</v>
      </c>
    </row>
    <row r="46" spans="1:7">
      <c r="A46" s="529"/>
      <c r="B46" s="530"/>
      <c r="C46" s="530"/>
      <c r="D46" s="530"/>
      <c r="E46" s="530"/>
      <c r="F46" s="201" t="s">
        <v>256</v>
      </c>
      <c r="G46" s="311">
        <f>SUM(G44+G45)</f>
        <v>93.9</v>
      </c>
    </row>
    <row r="47" spans="1:7" ht="22.5" customHeight="1">
      <c r="A47" s="543" t="s">
        <v>273</v>
      </c>
      <c r="B47" s="544"/>
      <c r="C47" s="544"/>
      <c r="D47" s="544"/>
      <c r="E47" s="544"/>
      <c r="F47" s="544"/>
      <c r="G47" s="545"/>
    </row>
    <row r="48" spans="1:7">
      <c r="A48" s="534" t="s">
        <v>241</v>
      </c>
      <c r="B48" s="535"/>
      <c r="C48" s="460" t="s">
        <v>242</v>
      </c>
      <c r="D48" s="460" t="s">
        <v>2</v>
      </c>
      <c r="E48" s="460" t="s">
        <v>243</v>
      </c>
      <c r="F48" s="460" t="s">
        <v>244</v>
      </c>
      <c r="G48" s="461" t="s">
        <v>5</v>
      </c>
    </row>
    <row r="49" spans="1:7">
      <c r="A49" s="313">
        <v>50036</v>
      </c>
      <c r="B49" s="226" t="s">
        <v>274</v>
      </c>
      <c r="C49" s="444" t="s">
        <v>245</v>
      </c>
      <c r="D49" s="444" t="s">
        <v>90</v>
      </c>
      <c r="E49" s="200">
        <v>12</v>
      </c>
      <c r="F49" s="227">
        <v>84.76</v>
      </c>
      <c r="G49" s="311">
        <f>E49*F49</f>
        <v>1017.12</v>
      </c>
    </row>
    <row r="50" spans="1:7">
      <c r="A50" s="313">
        <v>50037</v>
      </c>
      <c r="B50" s="226" t="s">
        <v>275</v>
      </c>
      <c r="C50" s="444" t="s">
        <v>245</v>
      </c>
      <c r="D50" s="444" t="s">
        <v>90</v>
      </c>
      <c r="E50" s="200">
        <v>12</v>
      </c>
      <c r="F50" s="227">
        <v>4.3099999999999996</v>
      </c>
      <c r="G50" s="311">
        <f t="shared" ref="G50:G52" si="3">E50*F50</f>
        <v>51.72</v>
      </c>
    </row>
    <row r="51" spans="1:7">
      <c r="A51" s="313">
        <v>50038</v>
      </c>
      <c r="B51" s="226" t="s">
        <v>276</v>
      </c>
      <c r="C51" s="444" t="s">
        <v>245</v>
      </c>
      <c r="D51" s="444" t="s">
        <v>250</v>
      </c>
      <c r="E51" s="200">
        <v>60</v>
      </c>
      <c r="F51" s="227">
        <v>8.5</v>
      </c>
      <c r="G51" s="311">
        <f t="shared" si="3"/>
        <v>510</v>
      </c>
    </row>
    <row r="52" spans="1:7">
      <c r="A52" s="313">
        <v>50259</v>
      </c>
      <c r="B52" s="226" t="s">
        <v>277</v>
      </c>
      <c r="C52" s="444" t="s">
        <v>245</v>
      </c>
      <c r="D52" s="444" t="s">
        <v>271</v>
      </c>
      <c r="E52" s="200">
        <v>1</v>
      </c>
      <c r="F52" s="227">
        <v>610.84</v>
      </c>
      <c r="G52" s="311">
        <f t="shared" si="3"/>
        <v>610.84</v>
      </c>
    </row>
    <row r="53" spans="1:7">
      <c r="A53" s="529"/>
      <c r="B53" s="530"/>
      <c r="C53" s="530"/>
      <c r="D53" s="530"/>
      <c r="E53" s="530"/>
      <c r="F53" s="226" t="s">
        <v>254</v>
      </c>
      <c r="G53" s="329">
        <f>SUM(G49:G52)</f>
        <v>2189.6799999999998</v>
      </c>
    </row>
    <row r="54" spans="1:7" ht="30">
      <c r="A54" s="529"/>
      <c r="B54" s="530"/>
      <c r="C54" s="530"/>
      <c r="D54" s="530"/>
      <c r="E54" s="530"/>
      <c r="F54" s="230" t="s">
        <v>683</v>
      </c>
      <c r="G54" s="312">
        <v>0</v>
      </c>
    </row>
    <row r="55" spans="1:7">
      <c r="A55" s="529"/>
      <c r="B55" s="530"/>
      <c r="C55" s="530"/>
      <c r="D55" s="530"/>
      <c r="E55" s="530"/>
      <c r="F55" s="201" t="s">
        <v>256</v>
      </c>
      <c r="G55" s="329">
        <f>SUM(G53+G54)</f>
        <v>2189.6799999999998</v>
      </c>
    </row>
    <row r="56" spans="1:7" ht="17.25" customHeight="1">
      <c r="A56" s="543" t="s">
        <v>278</v>
      </c>
      <c r="B56" s="544"/>
      <c r="C56" s="544"/>
      <c r="D56" s="544"/>
      <c r="E56" s="544"/>
      <c r="F56" s="544"/>
      <c r="G56" s="545"/>
    </row>
    <row r="57" spans="1:7">
      <c r="A57" s="534" t="s">
        <v>241</v>
      </c>
      <c r="B57" s="535"/>
      <c r="C57" s="460" t="s">
        <v>242</v>
      </c>
      <c r="D57" s="460" t="s">
        <v>2</v>
      </c>
      <c r="E57" s="460" t="s">
        <v>243</v>
      </c>
      <c r="F57" s="460" t="s">
        <v>244</v>
      </c>
      <c r="G57" s="461" t="s">
        <v>5</v>
      </c>
    </row>
    <row r="58" spans="1:7">
      <c r="A58" s="313">
        <v>50036</v>
      </c>
      <c r="B58" s="226" t="s">
        <v>274</v>
      </c>
      <c r="C58" s="445" t="s">
        <v>245</v>
      </c>
      <c r="D58" s="444" t="s">
        <v>90</v>
      </c>
      <c r="E58" s="200">
        <v>12</v>
      </c>
      <c r="F58" s="227">
        <v>84.76</v>
      </c>
      <c r="G58" s="311">
        <f>E58*F58</f>
        <v>1017.12</v>
      </c>
    </row>
    <row r="59" spans="1:7">
      <c r="A59" s="314">
        <v>50037</v>
      </c>
      <c r="B59" s="226" t="s">
        <v>275</v>
      </c>
      <c r="C59" s="445" t="s">
        <v>245</v>
      </c>
      <c r="D59" s="444" t="s">
        <v>90</v>
      </c>
      <c r="E59" s="200">
        <v>12</v>
      </c>
      <c r="F59" s="227">
        <v>4.3099999999999996</v>
      </c>
      <c r="G59" s="311">
        <f t="shared" ref="G59:G61" si="4">E59*F59</f>
        <v>51.72</v>
      </c>
    </row>
    <row r="60" spans="1:7">
      <c r="A60" s="313">
        <v>50038</v>
      </c>
      <c r="B60" s="226" t="s">
        <v>276</v>
      </c>
      <c r="C60" s="445" t="s">
        <v>245</v>
      </c>
      <c r="D60" s="444" t="s">
        <v>43</v>
      </c>
      <c r="E60" s="200">
        <v>45</v>
      </c>
      <c r="F60" s="227">
        <v>8.5</v>
      </c>
      <c r="G60" s="311">
        <f t="shared" si="4"/>
        <v>382.5</v>
      </c>
    </row>
    <row r="61" spans="1:7">
      <c r="A61" s="313">
        <v>50259</v>
      </c>
      <c r="B61" s="226" t="s">
        <v>277</v>
      </c>
      <c r="C61" s="445" t="s">
        <v>245</v>
      </c>
      <c r="D61" s="444" t="s">
        <v>271</v>
      </c>
      <c r="E61" s="200">
        <v>1</v>
      </c>
      <c r="F61" s="227">
        <v>610.84</v>
      </c>
      <c r="G61" s="311">
        <f t="shared" si="4"/>
        <v>610.84</v>
      </c>
    </row>
    <row r="62" spans="1:7">
      <c r="A62" s="529"/>
      <c r="B62" s="530"/>
      <c r="C62" s="530"/>
      <c r="D62" s="530"/>
      <c r="E62" s="530"/>
      <c r="F62" s="226" t="s">
        <v>254</v>
      </c>
      <c r="G62" s="329">
        <f>SUM(G58:G61)</f>
        <v>2062.1799999999998</v>
      </c>
    </row>
    <row r="63" spans="1:7" ht="30">
      <c r="A63" s="529"/>
      <c r="B63" s="530"/>
      <c r="C63" s="530"/>
      <c r="D63" s="530"/>
      <c r="E63" s="530"/>
      <c r="F63" s="230" t="s">
        <v>683</v>
      </c>
      <c r="G63" s="312">
        <v>0</v>
      </c>
    </row>
    <row r="64" spans="1:7">
      <c r="A64" s="529"/>
      <c r="B64" s="530"/>
      <c r="C64" s="530"/>
      <c r="D64" s="530"/>
      <c r="E64" s="530"/>
      <c r="F64" s="201" t="s">
        <v>256</v>
      </c>
      <c r="G64" s="329">
        <f>G62+G63</f>
        <v>2062.1799999999998</v>
      </c>
    </row>
    <row r="65" spans="1:7" ht="22.5" customHeight="1">
      <c r="A65" s="543" t="s">
        <v>641</v>
      </c>
      <c r="B65" s="544"/>
      <c r="C65" s="544"/>
      <c r="D65" s="544"/>
      <c r="E65" s="544"/>
      <c r="F65" s="544"/>
      <c r="G65" s="545"/>
    </row>
    <row r="66" spans="1:7">
      <c r="A66" s="534" t="s">
        <v>241</v>
      </c>
      <c r="B66" s="535"/>
      <c r="C66" s="460" t="s">
        <v>242</v>
      </c>
      <c r="D66" s="460" t="s">
        <v>2</v>
      </c>
      <c r="E66" s="460" t="s">
        <v>243</v>
      </c>
      <c r="F66" s="460" t="s">
        <v>244</v>
      </c>
      <c r="G66" s="461" t="s">
        <v>5</v>
      </c>
    </row>
    <row r="67" spans="1:7">
      <c r="A67" s="313">
        <v>50036</v>
      </c>
      <c r="B67" s="226" t="s">
        <v>274</v>
      </c>
      <c r="C67" s="444" t="s">
        <v>245</v>
      </c>
      <c r="D67" s="444" t="s">
        <v>90</v>
      </c>
      <c r="E67" s="200">
        <v>12</v>
      </c>
      <c r="F67" s="227">
        <v>84.76</v>
      </c>
      <c r="G67" s="311">
        <f>E67*F67</f>
        <v>1017.12</v>
      </c>
    </row>
    <row r="68" spans="1:7">
      <c r="A68" s="314">
        <v>50037</v>
      </c>
      <c r="B68" s="226" t="s">
        <v>275</v>
      </c>
      <c r="C68" s="444" t="s">
        <v>245</v>
      </c>
      <c r="D68" s="444" t="s">
        <v>90</v>
      </c>
      <c r="E68" s="200">
        <v>12</v>
      </c>
      <c r="F68" s="227">
        <v>4.3099999999999996</v>
      </c>
      <c r="G68" s="311">
        <f t="shared" ref="G68:G70" si="5">E68*F68</f>
        <v>51.72</v>
      </c>
    </row>
    <row r="69" spans="1:7">
      <c r="A69" s="313">
        <v>50038</v>
      </c>
      <c r="B69" s="226" t="s">
        <v>276</v>
      </c>
      <c r="C69" s="444" t="s">
        <v>245</v>
      </c>
      <c r="D69" s="444" t="s">
        <v>250</v>
      </c>
      <c r="E69" s="200">
        <v>80</v>
      </c>
      <c r="F69" s="227">
        <v>8.5</v>
      </c>
      <c r="G69" s="311">
        <f t="shared" si="5"/>
        <v>680</v>
      </c>
    </row>
    <row r="70" spans="1:7">
      <c r="A70" s="313">
        <v>50740</v>
      </c>
      <c r="B70" s="226" t="s">
        <v>606</v>
      </c>
      <c r="C70" s="444" t="s">
        <v>245</v>
      </c>
      <c r="D70" s="444" t="s">
        <v>271</v>
      </c>
      <c r="E70" s="200">
        <v>1</v>
      </c>
      <c r="F70" s="227">
        <v>610.84</v>
      </c>
      <c r="G70" s="311">
        <f t="shared" si="5"/>
        <v>610.84</v>
      </c>
    </row>
    <row r="71" spans="1:7">
      <c r="A71" s="529"/>
      <c r="B71" s="530"/>
      <c r="C71" s="530"/>
      <c r="D71" s="530"/>
      <c r="E71" s="530"/>
      <c r="F71" s="226" t="s">
        <v>254</v>
      </c>
      <c r="G71" s="329">
        <f>SUM(G67:G70)</f>
        <v>2359.6799999999998</v>
      </c>
    </row>
    <row r="72" spans="1:7" ht="30">
      <c r="A72" s="529"/>
      <c r="B72" s="530"/>
      <c r="C72" s="530"/>
      <c r="D72" s="530"/>
      <c r="E72" s="530"/>
      <c r="F72" s="230" t="s">
        <v>683</v>
      </c>
      <c r="G72" s="312">
        <v>0</v>
      </c>
    </row>
    <row r="73" spans="1:7">
      <c r="A73" s="529"/>
      <c r="B73" s="530"/>
      <c r="C73" s="530"/>
      <c r="D73" s="530"/>
      <c r="E73" s="530"/>
      <c r="F73" s="201" t="s">
        <v>256</v>
      </c>
      <c r="G73" s="329">
        <f>G71</f>
        <v>2359.6799999999998</v>
      </c>
    </row>
    <row r="74" spans="1:7" ht="22.5" customHeight="1">
      <c r="A74" s="543" t="s">
        <v>691</v>
      </c>
      <c r="B74" s="544"/>
      <c r="C74" s="544"/>
      <c r="D74" s="544"/>
      <c r="E74" s="544"/>
      <c r="F74" s="544"/>
      <c r="G74" s="545"/>
    </row>
    <row r="75" spans="1:7">
      <c r="A75" s="534" t="s">
        <v>241</v>
      </c>
      <c r="B75" s="535"/>
      <c r="C75" s="460" t="s">
        <v>242</v>
      </c>
      <c r="D75" s="460" t="s">
        <v>2</v>
      </c>
      <c r="E75" s="460" t="s">
        <v>243</v>
      </c>
      <c r="F75" s="460" t="s">
        <v>244</v>
      </c>
      <c r="G75" s="461" t="s">
        <v>5</v>
      </c>
    </row>
    <row r="76" spans="1:7">
      <c r="A76" s="315" t="s">
        <v>688</v>
      </c>
      <c r="B76" s="238" t="s">
        <v>689</v>
      </c>
      <c r="C76" s="445" t="s">
        <v>245</v>
      </c>
      <c r="D76" s="239" t="s">
        <v>173</v>
      </c>
      <c r="E76" s="384">
        <v>0.4</v>
      </c>
      <c r="F76" s="216">
        <v>16.66</v>
      </c>
      <c r="G76" s="324">
        <f>E76*F76</f>
        <v>6.66</v>
      </c>
    </row>
    <row r="77" spans="1:7">
      <c r="A77" s="315">
        <v>80273</v>
      </c>
      <c r="B77" s="237" t="s">
        <v>690</v>
      </c>
      <c r="C77" s="445" t="s">
        <v>245</v>
      </c>
      <c r="D77" s="239" t="s">
        <v>90</v>
      </c>
      <c r="E77" s="384">
        <v>1.05</v>
      </c>
      <c r="F77" s="216">
        <v>37.799999999999997</v>
      </c>
      <c r="G77" s="324">
        <f t="shared" ref="G77:G78" si="6">E77*F77</f>
        <v>39.69</v>
      </c>
    </row>
    <row r="78" spans="1:7" s="236" customFormat="1">
      <c r="A78" s="315">
        <v>88310</v>
      </c>
      <c r="B78" s="237" t="s">
        <v>449</v>
      </c>
      <c r="C78" s="445" t="s">
        <v>245</v>
      </c>
      <c r="D78" s="239" t="s">
        <v>246</v>
      </c>
      <c r="E78" s="384">
        <v>0.3</v>
      </c>
      <c r="F78" s="216">
        <v>19.14</v>
      </c>
      <c r="G78" s="324">
        <f t="shared" si="6"/>
        <v>5.74</v>
      </c>
    </row>
    <row r="79" spans="1:7" s="236" customFormat="1">
      <c r="A79" s="315">
        <v>88316</v>
      </c>
      <c r="B79" s="237" t="s">
        <v>281</v>
      </c>
      <c r="C79" s="445" t="s">
        <v>245</v>
      </c>
      <c r="D79" s="239" t="s">
        <v>246</v>
      </c>
      <c r="E79" s="384">
        <v>0.3</v>
      </c>
      <c r="F79" s="216">
        <v>14.36</v>
      </c>
      <c r="G79" s="324">
        <f t="shared" ref="G79" si="7">E79*F79</f>
        <v>4.3099999999999996</v>
      </c>
    </row>
    <row r="80" spans="1:7" s="236" customFormat="1">
      <c r="A80" s="529"/>
      <c r="B80" s="530"/>
      <c r="C80" s="530"/>
      <c r="D80" s="530"/>
      <c r="E80" s="530"/>
      <c r="F80" s="226" t="s">
        <v>254</v>
      </c>
      <c r="G80" s="329">
        <f>SUM(G76:G79)</f>
        <v>56.4</v>
      </c>
    </row>
    <row r="81" spans="1:7" s="236" customFormat="1" ht="30">
      <c r="A81" s="529"/>
      <c r="B81" s="530"/>
      <c r="C81" s="530"/>
      <c r="D81" s="530"/>
      <c r="E81" s="530"/>
      <c r="F81" s="230" t="s">
        <v>683</v>
      </c>
      <c r="G81" s="312">
        <v>0</v>
      </c>
    </row>
    <row r="82" spans="1:7">
      <c r="A82" s="529"/>
      <c r="B82" s="530"/>
      <c r="C82" s="530"/>
      <c r="D82" s="530"/>
      <c r="E82" s="530"/>
      <c r="F82" s="201" t="s">
        <v>256</v>
      </c>
      <c r="G82" s="329">
        <f>G80</f>
        <v>56.4</v>
      </c>
    </row>
    <row r="83" spans="1:7" ht="30" customHeight="1">
      <c r="A83" s="536" t="s">
        <v>282</v>
      </c>
      <c r="B83" s="537"/>
      <c r="C83" s="537"/>
      <c r="D83" s="537"/>
      <c r="E83" s="537"/>
      <c r="F83" s="537"/>
      <c r="G83" s="538"/>
    </row>
    <row r="84" spans="1:7">
      <c r="A84" s="534" t="s">
        <v>241</v>
      </c>
      <c r="B84" s="535"/>
      <c r="C84" s="460" t="s">
        <v>242</v>
      </c>
      <c r="D84" s="460" t="s">
        <v>2</v>
      </c>
      <c r="E84" s="460" t="s">
        <v>243</v>
      </c>
      <c r="F84" s="460" t="s">
        <v>244</v>
      </c>
      <c r="G84" s="461" t="s">
        <v>5</v>
      </c>
    </row>
    <row r="85" spans="1:7" ht="45">
      <c r="A85" s="401">
        <v>34557</v>
      </c>
      <c r="B85" s="365" t="s">
        <v>283</v>
      </c>
      <c r="C85" s="402" t="s">
        <v>279</v>
      </c>
      <c r="D85" s="402" t="s">
        <v>26</v>
      </c>
      <c r="E85" s="403">
        <v>0.42</v>
      </c>
      <c r="F85" s="404">
        <v>1.51</v>
      </c>
      <c r="G85" s="392">
        <f>E85*F85</f>
        <v>0.63</v>
      </c>
    </row>
    <row r="86" spans="1:7">
      <c r="A86" s="401">
        <v>37395</v>
      </c>
      <c r="B86" s="365" t="s">
        <v>284</v>
      </c>
      <c r="C86" s="402" t="s">
        <v>279</v>
      </c>
      <c r="D86" s="402" t="s">
        <v>285</v>
      </c>
      <c r="E86" s="403">
        <v>5.0000000000000001E-3</v>
      </c>
      <c r="F86" s="404">
        <v>33.25</v>
      </c>
      <c r="G86" s="392">
        <v>0.16</v>
      </c>
    </row>
    <row r="87" spans="1:7" ht="30">
      <c r="A87" s="401">
        <v>37592</v>
      </c>
      <c r="B87" s="365" t="s">
        <v>286</v>
      </c>
      <c r="C87" s="402" t="s">
        <v>279</v>
      </c>
      <c r="D87" s="402" t="s">
        <v>43</v>
      </c>
      <c r="E87" s="403">
        <v>13.35</v>
      </c>
      <c r="F87" s="399">
        <v>1.1100000000000001</v>
      </c>
      <c r="G87" s="392">
        <v>14.81</v>
      </c>
    </row>
    <row r="88" spans="1:7" ht="45">
      <c r="A88" s="401">
        <v>87369</v>
      </c>
      <c r="B88" s="365" t="s">
        <v>287</v>
      </c>
      <c r="C88" s="402" t="s">
        <v>279</v>
      </c>
      <c r="D88" s="402" t="s">
        <v>271</v>
      </c>
      <c r="E88" s="403">
        <v>1.04E-2</v>
      </c>
      <c r="F88" s="404">
        <v>578.30999999999995</v>
      </c>
      <c r="G88" s="392">
        <f t="shared" ref="G88" si="8">E88*F88</f>
        <v>6.01</v>
      </c>
    </row>
    <row r="89" spans="1:7">
      <c r="A89" s="385">
        <v>88309</v>
      </c>
      <c r="B89" s="386" t="s">
        <v>288</v>
      </c>
      <c r="C89" s="446" t="s">
        <v>279</v>
      </c>
      <c r="D89" s="446" t="s">
        <v>246</v>
      </c>
      <c r="E89" s="405">
        <v>0.48</v>
      </c>
      <c r="F89" s="388">
        <v>18.02</v>
      </c>
      <c r="G89" s="392">
        <v>8.64</v>
      </c>
    </row>
    <row r="90" spans="1:7">
      <c r="A90" s="385">
        <v>88316</v>
      </c>
      <c r="B90" s="386" t="s">
        <v>281</v>
      </c>
      <c r="C90" s="446" t="s">
        <v>279</v>
      </c>
      <c r="D90" s="446" t="s">
        <v>246</v>
      </c>
      <c r="E90" s="405">
        <v>0.24</v>
      </c>
      <c r="F90" s="388">
        <v>14.36</v>
      </c>
      <c r="G90" s="392">
        <v>3.44</v>
      </c>
    </row>
    <row r="91" spans="1:7">
      <c r="A91" s="555"/>
      <c r="B91" s="556"/>
      <c r="C91" s="556"/>
      <c r="D91" s="556"/>
      <c r="E91" s="556"/>
      <c r="F91" s="393" t="s">
        <v>256</v>
      </c>
      <c r="G91" s="394">
        <v>33.69</v>
      </c>
    </row>
    <row r="92" spans="1:7" ht="21.75" customHeight="1">
      <c r="A92" s="531" t="s">
        <v>289</v>
      </c>
      <c r="B92" s="532"/>
      <c r="C92" s="532"/>
      <c r="D92" s="532"/>
      <c r="E92" s="532"/>
      <c r="F92" s="532"/>
      <c r="G92" s="533"/>
    </row>
    <row r="93" spans="1:7">
      <c r="A93" s="534" t="s">
        <v>241</v>
      </c>
      <c r="B93" s="535"/>
      <c r="C93" s="460" t="s">
        <v>242</v>
      </c>
      <c r="D93" s="460" t="s">
        <v>2</v>
      </c>
      <c r="E93" s="460" t="s">
        <v>243</v>
      </c>
      <c r="F93" s="460" t="s">
        <v>244</v>
      </c>
      <c r="G93" s="461" t="s">
        <v>5</v>
      </c>
    </row>
    <row r="94" spans="1:7" ht="30">
      <c r="A94" s="314">
        <v>2692</v>
      </c>
      <c r="B94" s="230" t="s">
        <v>290</v>
      </c>
      <c r="C94" s="445" t="s">
        <v>279</v>
      </c>
      <c r="D94" s="445" t="s">
        <v>173</v>
      </c>
      <c r="E94" s="207">
        <v>7.0000000000000001E-3</v>
      </c>
      <c r="F94" s="203">
        <v>5.85</v>
      </c>
      <c r="G94" s="312">
        <f>F94*E94</f>
        <v>0.04</v>
      </c>
    </row>
    <row r="95" spans="1:7" ht="45">
      <c r="A95" s="314">
        <v>39017</v>
      </c>
      <c r="B95" s="202" t="s">
        <v>291</v>
      </c>
      <c r="C95" s="445" t="s">
        <v>279</v>
      </c>
      <c r="D95" s="445" t="s">
        <v>43</v>
      </c>
      <c r="E95" s="207">
        <v>6</v>
      </c>
      <c r="F95" s="203">
        <v>0.13</v>
      </c>
      <c r="G95" s="312">
        <f t="shared" ref="G95:G101" si="9">F95*E95</f>
        <v>0.78</v>
      </c>
    </row>
    <row r="96" spans="1:7" ht="60">
      <c r="A96" s="314">
        <v>87294</v>
      </c>
      <c r="B96" s="230" t="s">
        <v>292</v>
      </c>
      <c r="C96" s="445" t="s">
        <v>279</v>
      </c>
      <c r="D96" s="445" t="s">
        <v>271</v>
      </c>
      <c r="E96" s="207">
        <v>1.9E-3</v>
      </c>
      <c r="F96" s="203">
        <v>463.29</v>
      </c>
      <c r="G96" s="312">
        <f t="shared" si="9"/>
        <v>0.88</v>
      </c>
    </row>
    <row r="97" spans="1:7">
      <c r="A97" s="314">
        <v>88309</v>
      </c>
      <c r="B97" s="226" t="s">
        <v>288</v>
      </c>
      <c r="C97" s="445" t="s">
        <v>279</v>
      </c>
      <c r="D97" s="445" t="s">
        <v>246</v>
      </c>
      <c r="E97" s="207">
        <v>6.8000000000000005E-2</v>
      </c>
      <c r="F97" s="203">
        <v>18.02</v>
      </c>
      <c r="G97" s="312">
        <v>1.22</v>
      </c>
    </row>
    <row r="98" spans="1:7">
      <c r="A98" s="314">
        <v>88316</v>
      </c>
      <c r="B98" s="226" t="s">
        <v>281</v>
      </c>
      <c r="C98" s="445" t="s">
        <v>279</v>
      </c>
      <c r="D98" s="445" t="s">
        <v>246</v>
      </c>
      <c r="E98" s="207">
        <v>9.4E-2</v>
      </c>
      <c r="F98" s="203">
        <v>14.36</v>
      </c>
      <c r="G98" s="312">
        <v>1.35</v>
      </c>
    </row>
    <row r="99" spans="1:7" ht="30">
      <c r="A99" s="314">
        <v>92270</v>
      </c>
      <c r="B99" s="230" t="s">
        <v>293</v>
      </c>
      <c r="C99" s="445" t="s">
        <v>279</v>
      </c>
      <c r="D99" s="445" t="s">
        <v>90</v>
      </c>
      <c r="E99" s="207">
        <v>0.217</v>
      </c>
      <c r="F99" s="203">
        <v>67.37</v>
      </c>
      <c r="G99" s="312">
        <v>14.61</v>
      </c>
    </row>
    <row r="100" spans="1:7" ht="30">
      <c r="A100" s="314">
        <v>92793</v>
      </c>
      <c r="B100" s="202" t="s">
        <v>294</v>
      </c>
      <c r="C100" s="445" t="s">
        <v>279</v>
      </c>
      <c r="D100" s="445" t="s">
        <v>250</v>
      </c>
      <c r="E100" s="207">
        <v>0.79</v>
      </c>
      <c r="F100" s="203">
        <v>5.94</v>
      </c>
      <c r="G100" s="312">
        <f t="shared" si="9"/>
        <v>4.6900000000000004</v>
      </c>
    </row>
    <row r="101" spans="1:7" ht="45">
      <c r="A101" s="314">
        <v>94970</v>
      </c>
      <c r="B101" s="230" t="s">
        <v>295</v>
      </c>
      <c r="C101" s="445" t="s">
        <v>279</v>
      </c>
      <c r="D101" s="445" t="s">
        <v>271</v>
      </c>
      <c r="E101" s="207">
        <v>2.4E-2</v>
      </c>
      <c r="F101" s="203">
        <v>384.26</v>
      </c>
      <c r="G101" s="312">
        <f t="shared" si="9"/>
        <v>9.2200000000000006</v>
      </c>
    </row>
    <row r="102" spans="1:7">
      <c r="A102" s="529"/>
      <c r="B102" s="530"/>
      <c r="C102" s="530"/>
      <c r="D102" s="530"/>
      <c r="E102" s="530"/>
      <c r="F102" s="245" t="s">
        <v>256</v>
      </c>
      <c r="G102" s="316">
        <v>32.78</v>
      </c>
    </row>
    <row r="103" spans="1:7" ht="22.5" customHeight="1">
      <c r="A103" s="531" t="s">
        <v>296</v>
      </c>
      <c r="B103" s="532"/>
      <c r="C103" s="532"/>
      <c r="D103" s="532"/>
      <c r="E103" s="532"/>
      <c r="F103" s="532"/>
      <c r="G103" s="533"/>
    </row>
    <row r="104" spans="1:7">
      <c r="A104" s="534" t="s">
        <v>241</v>
      </c>
      <c r="B104" s="535"/>
      <c r="C104" s="460" t="s">
        <v>242</v>
      </c>
      <c r="D104" s="460" t="s">
        <v>2</v>
      </c>
      <c r="E104" s="460" t="s">
        <v>243</v>
      </c>
      <c r="F104" s="460" t="s">
        <v>244</v>
      </c>
      <c r="G104" s="461" t="s">
        <v>5</v>
      </c>
    </row>
    <row r="105" spans="1:7" ht="30">
      <c r="A105" s="314">
        <v>2692</v>
      </c>
      <c r="B105" s="230" t="s">
        <v>290</v>
      </c>
      <c r="C105" s="445" t="s">
        <v>279</v>
      </c>
      <c r="D105" s="445" t="s">
        <v>173</v>
      </c>
      <c r="E105" s="207">
        <v>5.0000000000000001E-3</v>
      </c>
      <c r="F105" s="203">
        <v>5.85</v>
      </c>
      <c r="G105" s="312">
        <v>0.02</v>
      </c>
    </row>
    <row r="106" spans="1:7" ht="45">
      <c r="A106" s="314">
        <v>39017</v>
      </c>
      <c r="B106" s="202" t="s">
        <v>291</v>
      </c>
      <c r="C106" s="445" t="s">
        <v>279</v>
      </c>
      <c r="D106" s="445" t="s">
        <v>43</v>
      </c>
      <c r="E106" s="207">
        <v>6</v>
      </c>
      <c r="F106" s="203">
        <v>0.13</v>
      </c>
      <c r="G106" s="312">
        <f t="shared" ref="G106:G112" si="10">F106*E106</f>
        <v>0.78</v>
      </c>
    </row>
    <row r="107" spans="1:7" ht="60">
      <c r="A107" s="314">
        <v>87294</v>
      </c>
      <c r="B107" s="230" t="s">
        <v>292</v>
      </c>
      <c r="C107" s="445" t="s">
        <v>279</v>
      </c>
      <c r="D107" s="445" t="s">
        <v>271</v>
      </c>
      <c r="E107" s="207">
        <v>1.9E-3</v>
      </c>
      <c r="F107" s="203">
        <v>463.29</v>
      </c>
      <c r="G107" s="312">
        <f t="shared" si="10"/>
        <v>0.88</v>
      </c>
    </row>
    <row r="108" spans="1:7">
      <c r="A108" s="314">
        <v>88309</v>
      </c>
      <c r="B108" s="226" t="s">
        <v>288</v>
      </c>
      <c r="C108" s="445" t="s">
        <v>279</v>
      </c>
      <c r="D108" s="445" t="s">
        <v>246</v>
      </c>
      <c r="E108" s="207">
        <v>9.4E-2</v>
      </c>
      <c r="F108" s="203">
        <v>18.02</v>
      </c>
      <c r="G108" s="312">
        <f t="shared" si="10"/>
        <v>1.69</v>
      </c>
    </row>
    <row r="109" spans="1:7">
      <c r="A109" s="314">
        <v>88316</v>
      </c>
      <c r="B109" s="226" t="s">
        <v>281</v>
      </c>
      <c r="C109" s="445" t="s">
        <v>279</v>
      </c>
      <c r="D109" s="445" t="s">
        <v>246</v>
      </c>
      <c r="E109" s="207">
        <v>0.107</v>
      </c>
      <c r="F109" s="203">
        <v>14.36</v>
      </c>
      <c r="G109" s="312">
        <v>1.53</v>
      </c>
    </row>
    <row r="110" spans="1:7" ht="30">
      <c r="A110" s="314">
        <v>92270</v>
      </c>
      <c r="B110" s="202" t="s">
        <v>293</v>
      </c>
      <c r="C110" s="445" t="s">
        <v>279</v>
      </c>
      <c r="D110" s="445" t="s">
        <v>90</v>
      </c>
      <c r="E110" s="207">
        <v>0.122</v>
      </c>
      <c r="F110" s="203">
        <v>67.37</v>
      </c>
      <c r="G110" s="312">
        <v>8.2100000000000009</v>
      </c>
    </row>
    <row r="111" spans="1:7" ht="30">
      <c r="A111" s="314">
        <v>92793</v>
      </c>
      <c r="B111" s="202" t="s">
        <v>294</v>
      </c>
      <c r="C111" s="445" t="s">
        <v>279</v>
      </c>
      <c r="D111" s="445" t="s">
        <v>250</v>
      </c>
      <c r="E111" s="207">
        <v>0.308</v>
      </c>
      <c r="F111" s="203">
        <v>6.24</v>
      </c>
      <c r="G111" s="312">
        <f t="shared" si="10"/>
        <v>1.92</v>
      </c>
    </row>
    <row r="112" spans="1:7" ht="45">
      <c r="A112" s="314">
        <v>94970</v>
      </c>
      <c r="B112" s="202" t="s">
        <v>295</v>
      </c>
      <c r="C112" s="445" t="s">
        <v>279</v>
      </c>
      <c r="D112" s="445" t="s">
        <v>271</v>
      </c>
      <c r="E112" s="207">
        <v>1.2E-2</v>
      </c>
      <c r="F112" s="203">
        <v>384.26</v>
      </c>
      <c r="G112" s="312">
        <f t="shared" si="10"/>
        <v>4.6100000000000003</v>
      </c>
    </row>
    <row r="113" spans="1:7">
      <c r="A113" s="529"/>
      <c r="B113" s="530"/>
      <c r="C113" s="530"/>
      <c r="D113" s="530"/>
      <c r="E113" s="530"/>
      <c r="F113" s="245" t="s">
        <v>256</v>
      </c>
      <c r="G113" s="316">
        <v>19.64</v>
      </c>
    </row>
    <row r="114" spans="1:7" ht="17.25" customHeight="1">
      <c r="A114" s="531" t="s">
        <v>297</v>
      </c>
      <c r="B114" s="532"/>
      <c r="C114" s="532"/>
      <c r="D114" s="532"/>
      <c r="E114" s="532"/>
      <c r="F114" s="532"/>
      <c r="G114" s="533"/>
    </row>
    <row r="115" spans="1:7">
      <c r="A115" s="534" t="s">
        <v>241</v>
      </c>
      <c r="B115" s="535"/>
      <c r="C115" s="460" t="s">
        <v>242</v>
      </c>
      <c r="D115" s="460" t="s">
        <v>2</v>
      </c>
      <c r="E115" s="460" t="s">
        <v>243</v>
      </c>
      <c r="F115" s="460" t="s">
        <v>244</v>
      </c>
      <c r="G115" s="461" t="s">
        <v>5</v>
      </c>
    </row>
    <row r="116" spans="1:7">
      <c r="A116" s="313">
        <v>110248</v>
      </c>
      <c r="B116" s="226" t="s">
        <v>298</v>
      </c>
      <c r="C116" s="445" t="s">
        <v>245</v>
      </c>
      <c r="D116" s="445" t="s">
        <v>271</v>
      </c>
      <c r="E116" s="208">
        <v>3.0000000000000001E-3</v>
      </c>
      <c r="F116" s="228">
        <v>529.19000000000005</v>
      </c>
      <c r="G116" s="312">
        <f>E116*F116</f>
        <v>1.59</v>
      </c>
    </row>
    <row r="117" spans="1:7">
      <c r="A117" s="313">
        <v>88309</v>
      </c>
      <c r="B117" s="226" t="s">
        <v>288</v>
      </c>
      <c r="C117" s="445" t="s">
        <v>245</v>
      </c>
      <c r="D117" s="445" t="s">
        <v>246</v>
      </c>
      <c r="E117" s="208">
        <v>0.23</v>
      </c>
      <c r="F117" s="228">
        <v>18.03</v>
      </c>
      <c r="G117" s="312">
        <f t="shared" ref="G117:G118" si="11">E117*F117</f>
        <v>4.1500000000000004</v>
      </c>
    </row>
    <row r="118" spans="1:7">
      <c r="A118" s="313">
        <v>88316</v>
      </c>
      <c r="B118" s="226" t="s">
        <v>281</v>
      </c>
      <c r="C118" s="445" t="s">
        <v>245</v>
      </c>
      <c r="D118" s="445" t="s">
        <v>246</v>
      </c>
      <c r="E118" s="208">
        <v>0.23</v>
      </c>
      <c r="F118" s="228">
        <v>14.36</v>
      </c>
      <c r="G118" s="312">
        <f t="shared" si="11"/>
        <v>3.3</v>
      </c>
    </row>
    <row r="119" spans="1:7">
      <c r="A119" s="529"/>
      <c r="B119" s="530"/>
      <c r="C119" s="530"/>
      <c r="D119" s="530"/>
      <c r="E119" s="530"/>
      <c r="F119" s="226" t="s">
        <v>254</v>
      </c>
      <c r="G119" s="311">
        <f>SUM(G116:G118)</f>
        <v>9.0399999999999991</v>
      </c>
    </row>
    <row r="120" spans="1:7" ht="30">
      <c r="A120" s="529"/>
      <c r="B120" s="530"/>
      <c r="C120" s="530"/>
      <c r="D120" s="530"/>
      <c r="E120" s="530"/>
      <c r="F120" s="230" t="s">
        <v>683</v>
      </c>
      <c r="G120" s="312">
        <v>0</v>
      </c>
    </row>
    <row r="121" spans="1:7">
      <c r="A121" s="529"/>
      <c r="B121" s="530"/>
      <c r="C121" s="530"/>
      <c r="D121" s="530"/>
      <c r="E121" s="530"/>
      <c r="F121" s="229" t="s">
        <v>256</v>
      </c>
      <c r="G121" s="317">
        <f>SUM(G119:G120)</f>
        <v>9.0399999999999991</v>
      </c>
    </row>
    <row r="122" spans="1:7" ht="22.5" customHeight="1">
      <c r="A122" s="531" t="s">
        <v>299</v>
      </c>
      <c r="B122" s="532"/>
      <c r="C122" s="532"/>
      <c r="D122" s="532"/>
      <c r="E122" s="532"/>
      <c r="F122" s="532"/>
      <c r="G122" s="533"/>
    </row>
    <row r="123" spans="1:7">
      <c r="A123" s="534" t="s">
        <v>241</v>
      </c>
      <c r="B123" s="535"/>
      <c r="C123" s="460" t="s">
        <v>242</v>
      </c>
      <c r="D123" s="460" t="s">
        <v>2</v>
      </c>
      <c r="E123" s="460" t="s">
        <v>243</v>
      </c>
      <c r="F123" s="460" t="s">
        <v>244</v>
      </c>
      <c r="G123" s="461" t="s">
        <v>5</v>
      </c>
    </row>
    <row r="124" spans="1:7">
      <c r="A124" s="313">
        <v>110764</v>
      </c>
      <c r="B124" s="226" t="s">
        <v>608</v>
      </c>
      <c r="C124" s="444" t="s">
        <v>245</v>
      </c>
      <c r="D124" s="444" t="s">
        <v>271</v>
      </c>
      <c r="E124" s="200">
        <v>2.5000000000000001E-2</v>
      </c>
      <c r="F124" s="227">
        <v>339.61</v>
      </c>
      <c r="G124" s="311">
        <f>E124*F124</f>
        <v>8.49</v>
      </c>
    </row>
    <row r="125" spans="1:7">
      <c r="A125" s="313">
        <v>88242</v>
      </c>
      <c r="B125" s="226" t="s">
        <v>692</v>
      </c>
      <c r="C125" s="444" t="s">
        <v>245</v>
      </c>
      <c r="D125" s="444" t="s">
        <v>246</v>
      </c>
      <c r="E125" s="200">
        <v>0.87</v>
      </c>
      <c r="F125" s="227">
        <v>14.38</v>
      </c>
      <c r="G125" s="311">
        <f t="shared" ref="G125:G126" si="12">E125*F125</f>
        <v>12.51</v>
      </c>
    </row>
    <row r="126" spans="1:7">
      <c r="A126" s="313">
        <v>88309</v>
      </c>
      <c r="B126" s="226" t="s">
        <v>288</v>
      </c>
      <c r="C126" s="444" t="s">
        <v>245</v>
      </c>
      <c r="D126" s="444" t="s">
        <v>246</v>
      </c>
      <c r="E126" s="200">
        <v>0.87</v>
      </c>
      <c r="F126" s="227">
        <v>18.03</v>
      </c>
      <c r="G126" s="311">
        <f t="shared" si="12"/>
        <v>15.69</v>
      </c>
    </row>
    <row r="127" spans="1:7">
      <c r="A127" s="529"/>
      <c r="B127" s="530"/>
      <c r="C127" s="530"/>
      <c r="D127" s="530"/>
      <c r="E127" s="530"/>
      <c r="F127" s="226" t="s">
        <v>254</v>
      </c>
      <c r="G127" s="311">
        <f>SUM(G124:G126)</f>
        <v>36.69</v>
      </c>
    </row>
    <row r="128" spans="1:7" ht="30">
      <c r="A128" s="529"/>
      <c r="B128" s="530"/>
      <c r="C128" s="530"/>
      <c r="D128" s="530"/>
      <c r="E128" s="530"/>
      <c r="F128" s="230" t="s">
        <v>683</v>
      </c>
      <c r="G128" s="312">
        <v>0</v>
      </c>
    </row>
    <row r="129" spans="1:7">
      <c r="A129" s="529"/>
      <c r="B129" s="530"/>
      <c r="C129" s="530"/>
      <c r="D129" s="530"/>
      <c r="E129" s="530"/>
      <c r="F129" s="229" t="s">
        <v>256</v>
      </c>
      <c r="G129" s="317">
        <f>SUM(G127:G128)</f>
        <v>36.69</v>
      </c>
    </row>
    <row r="130" spans="1:7" ht="19.5" customHeight="1">
      <c r="A130" s="531" t="s">
        <v>644</v>
      </c>
      <c r="B130" s="532"/>
      <c r="C130" s="532"/>
      <c r="D130" s="532"/>
      <c r="E130" s="532"/>
      <c r="F130" s="532"/>
      <c r="G130" s="533"/>
    </row>
    <row r="131" spans="1:7">
      <c r="A131" s="534" t="s">
        <v>241</v>
      </c>
      <c r="B131" s="535"/>
      <c r="C131" s="460" t="s">
        <v>242</v>
      </c>
      <c r="D131" s="460" t="s">
        <v>2</v>
      </c>
      <c r="E131" s="460" t="s">
        <v>243</v>
      </c>
      <c r="F131" s="460" t="s">
        <v>244</v>
      </c>
      <c r="G131" s="461" t="s">
        <v>5</v>
      </c>
    </row>
    <row r="132" spans="1:7">
      <c r="A132" s="313" t="s">
        <v>300</v>
      </c>
      <c r="B132" s="201" t="s">
        <v>301</v>
      </c>
      <c r="C132" s="444" t="s">
        <v>245</v>
      </c>
      <c r="D132" s="444" t="s">
        <v>250</v>
      </c>
      <c r="E132" s="217">
        <v>5</v>
      </c>
      <c r="F132" s="218">
        <v>0.65</v>
      </c>
      <c r="G132" s="318">
        <f>E132*F132</f>
        <v>3.25</v>
      </c>
    </row>
    <row r="133" spans="1:7">
      <c r="A133" s="313" t="s">
        <v>302</v>
      </c>
      <c r="B133" s="201" t="s">
        <v>303</v>
      </c>
      <c r="C133" s="444" t="s">
        <v>245</v>
      </c>
      <c r="D133" s="444" t="s">
        <v>250</v>
      </c>
      <c r="E133" s="217">
        <v>1.2</v>
      </c>
      <c r="F133" s="218">
        <v>3.99</v>
      </c>
      <c r="G133" s="318">
        <f t="shared" ref="G133:G136" si="13">E133*F133</f>
        <v>4.79</v>
      </c>
    </row>
    <row r="134" spans="1:7">
      <c r="A134" s="313" t="s">
        <v>693</v>
      </c>
      <c r="B134" s="201" t="s">
        <v>694</v>
      </c>
      <c r="C134" s="444" t="s">
        <v>245</v>
      </c>
      <c r="D134" s="444" t="s">
        <v>90</v>
      </c>
      <c r="E134" s="217">
        <v>1.05</v>
      </c>
      <c r="F134" s="218">
        <v>24.5</v>
      </c>
      <c r="G134" s="318">
        <f t="shared" si="13"/>
        <v>25.73</v>
      </c>
    </row>
    <row r="135" spans="1:7">
      <c r="A135" s="313">
        <v>88309</v>
      </c>
      <c r="B135" s="201" t="s">
        <v>288</v>
      </c>
      <c r="C135" s="444" t="s">
        <v>245</v>
      </c>
      <c r="D135" s="444" t="s">
        <v>246</v>
      </c>
      <c r="E135" s="217">
        <v>1.2</v>
      </c>
      <c r="F135" s="218">
        <v>18.03</v>
      </c>
      <c r="G135" s="318">
        <f t="shared" si="13"/>
        <v>21.64</v>
      </c>
    </row>
    <row r="136" spans="1:7">
      <c r="A136" s="313">
        <v>88316</v>
      </c>
      <c r="B136" s="201" t="s">
        <v>281</v>
      </c>
      <c r="C136" s="444" t="s">
        <v>245</v>
      </c>
      <c r="D136" s="444" t="s">
        <v>246</v>
      </c>
      <c r="E136" s="217">
        <v>0.6</v>
      </c>
      <c r="F136" s="218">
        <v>14.36</v>
      </c>
      <c r="G136" s="318">
        <f t="shared" si="13"/>
        <v>8.6199999999999992</v>
      </c>
    </row>
    <row r="137" spans="1:7">
      <c r="A137" s="529"/>
      <c r="B137" s="530"/>
      <c r="C137" s="530"/>
      <c r="D137" s="530"/>
      <c r="E137" s="530"/>
      <c r="F137" s="226" t="s">
        <v>254</v>
      </c>
      <c r="G137" s="311">
        <v>64.03</v>
      </c>
    </row>
    <row r="138" spans="1:7" ht="30">
      <c r="A138" s="529"/>
      <c r="B138" s="530"/>
      <c r="C138" s="530"/>
      <c r="D138" s="530"/>
      <c r="E138" s="530"/>
      <c r="F138" s="230" t="s">
        <v>683</v>
      </c>
      <c r="G138" s="312">
        <v>0</v>
      </c>
    </row>
    <row r="139" spans="1:7">
      <c r="A139" s="529"/>
      <c r="B139" s="530"/>
      <c r="C139" s="530"/>
      <c r="D139" s="530"/>
      <c r="E139" s="530"/>
      <c r="F139" s="229" t="s">
        <v>256</v>
      </c>
      <c r="G139" s="317">
        <f>SUM(G137:G138)</f>
        <v>64.03</v>
      </c>
    </row>
    <row r="140" spans="1:7" s="236" customFormat="1" ht="14.45" customHeight="1">
      <c r="A140" s="531" t="s">
        <v>607</v>
      </c>
      <c r="B140" s="532"/>
      <c r="C140" s="532"/>
      <c r="D140" s="532"/>
      <c r="E140" s="532"/>
      <c r="F140" s="532"/>
      <c r="G140" s="533"/>
    </row>
    <row r="141" spans="1:7" s="236" customFormat="1">
      <c r="A141" s="534" t="s">
        <v>241</v>
      </c>
      <c r="B141" s="535"/>
      <c r="C141" s="460" t="s">
        <v>242</v>
      </c>
      <c r="D141" s="460" t="s">
        <v>2</v>
      </c>
      <c r="E141" s="460" t="s">
        <v>243</v>
      </c>
      <c r="F141" s="460" t="s">
        <v>244</v>
      </c>
      <c r="G141" s="461" t="s">
        <v>5</v>
      </c>
    </row>
    <row r="142" spans="1:7" s="236" customFormat="1">
      <c r="A142" s="313">
        <v>110764</v>
      </c>
      <c r="B142" s="201" t="s">
        <v>608</v>
      </c>
      <c r="C142" s="444" t="s">
        <v>245</v>
      </c>
      <c r="D142" s="444" t="s">
        <v>271</v>
      </c>
      <c r="E142" s="217">
        <v>2.5000000000000001E-2</v>
      </c>
      <c r="F142" s="218">
        <v>339.61</v>
      </c>
      <c r="G142" s="318">
        <f>E142*F142</f>
        <v>8.49</v>
      </c>
    </row>
    <row r="143" spans="1:7" s="236" customFormat="1">
      <c r="A143" s="313">
        <v>88242</v>
      </c>
      <c r="B143" s="201" t="s">
        <v>692</v>
      </c>
      <c r="C143" s="444" t="s">
        <v>245</v>
      </c>
      <c r="D143" s="444" t="s">
        <v>246</v>
      </c>
      <c r="E143" s="217">
        <v>0.7</v>
      </c>
      <c r="F143" s="218">
        <v>14.38</v>
      </c>
      <c r="G143" s="318">
        <f t="shared" ref="G143:G144" si="14">E143*F143</f>
        <v>10.07</v>
      </c>
    </row>
    <row r="144" spans="1:7" s="236" customFormat="1">
      <c r="A144" s="313">
        <v>88309</v>
      </c>
      <c r="B144" s="343" t="s">
        <v>288</v>
      </c>
      <c r="C144" s="444" t="s">
        <v>245</v>
      </c>
      <c r="D144" s="444" t="s">
        <v>246</v>
      </c>
      <c r="E144" s="217">
        <v>0.7</v>
      </c>
      <c r="F144" s="218">
        <v>18.03</v>
      </c>
      <c r="G144" s="318">
        <f t="shared" si="14"/>
        <v>12.62</v>
      </c>
    </row>
    <row r="145" spans="1:7">
      <c r="A145" s="529"/>
      <c r="B145" s="530"/>
      <c r="C145" s="530"/>
      <c r="D145" s="530"/>
      <c r="E145" s="530"/>
      <c r="F145" s="226" t="s">
        <v>254</v>
      </c>
      <c r="G145" s="311">
        <f>SUM(G142:G144)</f>
        <v>31.18</v>
      </c>
    </row>
    <row r="146" spans="1:7" ht="30">
      <c r="A146" s="529"/>
      <c r="B146" s="530"/>
      <c r="C146" s="530"/>
      <c r="D146" s="530"/>
      <c r="E146" s="530"/>
      <c r="F146" s="230" t="s">
        <v>683</v>
      </c>
      <c r="G146" s="312">
        <v>0</v>
      </c>
    </row>
    <row r="147" spans="1:7">
      <c r="A147" s="529"/>
      <c r="B147" s="530"/>
      <c r="C147" s="530"/>
      <c r="D147" s="530"/>
      <c r="E147" s="530"/>
      <c r="F147" s="229" t="s">
        <v>256</v>
      </c>
      <c r="G147" s="317">
        <f>SUM(G145:G146)</f>
        <v>31.18</v>
      </c>
    </row>
    <row r="148" spans="1:7" ht="18.75" customHeight="1">
      <c r="A148" s="531" t="s">
        <v>304</v>
      </c>
      <c r="B148" s="532"/>
      <c r="C148" s="532"/>
      <c r="D148" s="532"/>
      <c r="E148" s="532"/>
      <c r="F148" s="532"/>
      <c r="G148" s="533"/>
    </row>
    <row r="149" spans="1:7">
      <c r="A149" s="534" t="s">
        <v>241</v>
      </c>
      <c r="B149" s="535"/>
      <c r="C149" s="460" t="s">
        <v>242</v>
      </c>
      <c r="D149" s="460" t="s">
        <v>2</v>
      </c>
      <c r="E149" s="460" t="s">
        <v>243</v>
      </c>
      <c r="F149" s="460" t="s">
        <v>244</v>
      </c>
      <c r="G149" s="461" t="s">
        <v>5</v>
      </c>
    </row>
    <row r="150" spans="1:7">
      <c r="A150" s="313" t="s">
        <v>307</v>
      </c>
      <c r="B150" s="226" t="s">
        <v>310</v>
      </c>
      <c r="C150" s="444" t="s">
        <v>245</v>
      </c>
      <c r="D150" s="444" t="s">
        <v>308</v>
      </c>
      <c r="E150" s="200">
        <v>0.4</v>
      </c>
      <c r="F150" s="227">
        <v>34.5</v>
      </c>
      <c r="G150" s="311">
        <f>E150*F150</f>
        <v>13.8</v>
      </c>
    </row>
    <row r="151" spans="1:7">
      <c r="A151" s="313" t="s">
        <v>305</v>
      </c>
      <c r="B151" s="226" t="s">
        <v>519</v>
      </c>
      <c r="C151" s="444" t="s">
        <v>245</v>
      </c>
      <c r="D151" s="444" t="s">
        <v>271</v>
      </c>
      <c r="E151" s="200">
        <v>0.11</v>
      </c>
      <c r="F151" s="227">
        <v>112.5</v>
      </c>
      <c r="G151" s="311">
        <f t="shared" ref="G151:G154" si="15">E151*F151</f>
        <v>12.38</v>
      </c>
    </row>
    <row r="152" spans="1:7">
      <c r="A152" s="310" t="s">
        <v>306</v>
      </c>
      <c r="B152" s="226" t="s">
        <v>309</v>
      </c>
      <c r="C152" s="444" t="s">
        <v>245</v>
      </c>
      <c r="D152" s="444" t="s">
        <v>271</v>
      </c>
      <c r="E152" s="200">
        <v>7.0000000000000007E-2</v>
      </c>
      <c r="F152" s="227">
        <v>52.58</v>
      </c>
      <c r="G152" s="311">
        <f t="shared" si="15"/>
        <v>3.68</v>
      </c>
    </row>
    <row r="153" spans="1:7">
      <c r="A153" s="313">
        <v>88309</v>
      </c>
      <c r="B153" s="226" t="s">
        <v>288</v>
      </c>
      <c r="C153" s="444" t="s">
        <v>245</v>
      </c>
      <c r="D153" s="444" t="s">
        <v>246</v>
      </c>
      <c r="E153" s="200">
        <v>0.4</v>
      </c>
      <c r="F153" s="227">
        <v>18.03</v>
      </c>
      <c r="G153" s="311">
        <f t="shared" si="15"/>
        <v>7.21</v>
      </c>
    </row>
    <row r="154" spans="1:7">
      <c r="A154" s="313">
        <v>88316</v>
      </c>
      <c r="B154" s="226" t="s">
        <v>281</v>
      </c>
      <c r="C154" s="444" t="s">
        <v>245</v>
      </c>
      <c r="D154" s="444" t="s">
        <v>246</v>
      </c>
      <c r="E154" s="200">
        <v>0.8</v>
      </c>
      <c r="F154" s="227">
        <v>14.36</v>
      </c>
      <c r="G154" s="311">
        <f t="shared" si="15"/>
        <v>11.49</v>
      </c>
    </row>
    <row r="155" spans="1:7">
      <c r="A155" s="529"/>
      <c r="B155" s="530"/>
      <c r="C155" s="530"/>
      <c r="D155" s="530"/>
      <c r="E155" s="530"/>
      <c r="F155" s="226" t="s">
        <v>254</v>
      </c>
      <c r="G155" s="311">
        <f>SUM(G150:G154)</f>
        <v>48.56</v>
      </c>
    </row>
    <row r="156" spans="1:7" ht="30">
      <c r="A156" s="529"/>
      <c r="B156" s="530"/>
      <c r="C156" s="530"/>
      <c r="D156" s="530"/>
      <c r="E156" s="530"/>
      <c r="F156" s="230" t="s">
        <v>683</v>
      </c>
      <c r="G156" s="312">
        <v>0</v>
      </c>
    </row>
    <row r="157" spans="1:7" ht="18.75" customHeight="1">
      <c r="A157" s="529"/>
      <c r="B157" s="530"/>
      <c r="C157" s="530"/>
      <c r="D157" s="530"/>
      <c r="E157" s="530"/>
      <c r="F157" s="229" t="s">
        <v>256</v>
      </c>
      <c r="G157" s="317">
        <f>SUM(G155:G156)</f>
        <v>48.56</v>
      </c>
    </row>
    <row r="158" spans="1:7">
      <c r="A158" s="557" t="s">
        <v>746</v>
      </c>
      <c r="B158" s="558"/>
      <c r="C158" s="558"/>
      <c r="D158" s="558"/>
      <c r="E158" s="558"/>
      <c r="F158" s="558"/>
      <c r="G158" s="559"/>
    </row>
    <row r="159" spans="1:7">
      <c r="A159" s="534" t="s">
        <v>241</v>
      </c>
      <c r="B159" s="535"/>
      <c r="C159" s="460" t="s">
        <v>242</v>
      </c>
      <c r="D159" s="460" t="s">
        <v>2</v>
      </c>
      <c r="E159" s="460" t="s">
        <v>243</v>
      </c>
      <c r="F159" s="460" t="s">
        <v>244</v>
      </c>
      <c r="G159" s="461" t="s">
        <v>5</v>
      </c>
    </row>
    <row r="160" spans="1:7">
      <c r="A160" s="313" t="s">
        <v>307</v>
      </c>
      <c r="B160" s="204" t="s">
        <v>310</v>
      </c>
      <c r="C160" s="444" t="s">
        <v>245</v>
      </c>
      <c r="D160" s="444" t="s">
        <v>308</v>
      </c>
      <c r="E160" s="219">
        <v>0.15</v>
      </c>
      <c r="F160" s="218">
        <v>34.5</v>
      </c>
      <c r="G160" s="318">
        <f>E160*F160</f>
        <v>5.18</v>
      </c>
    </row>
    <row r="161" spans="1:7">
      <c r="A161" s="313" t="s">
        <v>306</v>
      </c>
      <c r="B161" s="204" t="s">
        <v>309</v>
      </c>
      <c r="C161" s="444" t="s">
        <v>245</v>
      </c>
      <c r="D161" s="444" t="s">
        <v>271</v>
      </c>
      <c r="E161" s="219">
        <v>3.6999999999999998E-2</v>
      </c>
      <c r="F161" s="218">
        <v>52.58</v>
      </c>
      <c r="G161" s="318">
        <f t="shared" ref="G161:G163" si="16">E161*F161</f>
        <v>1.95</v>
      </c>
    </row>
    <row r="162" spans="1:7">
      <c r="A162" s="313">
        <v>88309</v>
      </c>
      <c r="B162" s="204" t="s">
        <v>288</v>
      </c>
      <c r="C162" s="444" t="s">
        <v>245</v>
      </c>
      <c r="D162" s="444" t="s">
        <v>246</v>
      </c>
      <c r="E162" s="219">
        <v>0.6</v>
      </c>
      <c r="F162" s="218">
        <v>18.03</v>
      </c>
      <c r="G162" s="318">
        <f t="shared" si="16"/>
        <v>10.82</v>
      </c>
    </row>
    <row r="163" spans="1:7">
      <c r="A163" s="313">
        <v>88316</v>
      </c>
      <c r="B163" s="204" t="s">
        <v>281</v>
      </c>
      <c r="C163" s="444" t="s">
        <v>245</v>
      </c>
      <c r="D163" s="444" t="s">
        <v>246</v>
      </c>
      <c r="E163" s="219">
        <v>0.8</v>
      </c>
      <c r="F163" s="218">
        <v>14.36</v>
      </c>
      <c r="G163" s="318">
        <f t="shared" si="16"/>
        <v>11.49</v>
      </c>
    </row>
    <row r="164" spans="1:7">
      <c r="A164" s="529"/>
      <c r="B164" s="530"/>
      <c r="C164" s="530"/>
      <c r="D164" s="530"/>
      <c r="E164" s="530"/>
      <c r="F164" s="226" t="s">
        <v>254</v>
      </c>
      <c r="G164" s="311">
        <v>29.44</v>
      </c>
    </row>
    <row r="165" spans="1:7" ht="30">
      <c r="A165" s="529"/>
      <c r="B165" s="530"/>
      <c r="C165" s="530"/>
      <c r="D165" s="530"/>
      <c r="E165" s="530"/>
      <c r="F165" s="230" t="s">
        <v>255</v>
      </c>
      <c r="G165" s="312">
        <v>0</v>
      </c>
    </row>
    <row r="166" spans="1:7" ht="18.75" customHeight="1">
      <c r="A166" s="529"/>
      <c r="B166" s="530"/>
      <c r="C166" s="530"/>
      <c r="D166" s="530"/>
      <c r="E166" s="530"/>
      <c r="F166" s="229" t="s">
        <v>256</v>
      </c>
      <c r="G166" s="317">
        <f>G164</f>
        <v>29.44</v>
      </c>
    </row>
    <row r="167" spans="1:7">
      <c r="A167" s="531" t="s">
        <v>311</v>
      </c>
      <c r="B167" s="532"/>
      <c r="C167" s="532"/>
      <c r="D167" s="532"/>
      <c r="E167" s="532"/>
      <c r="F167" s="532"/>
      <c r="G167" s="533"/>
    </row>
    <row r="168" spans="1:7">
      <c r="A168" s="534" t="s">
        <v>241</v>
      </c>
      <c r="B168" s="535"/>
      <c r="C168" s="460" t="s">
        <v>242</v>
      </c>
      <c r="D168" s="460" t="s">
        <v>2</v>
      </c>
      <c r="E168" s="460" t="s">
        <v>243</v>
      </c>
      <c r="F168" s="460" t="s">
        <v>244</v>
      </c>
      <c r="G168" s="461" t="s">
        <v>5</v>
      </c>
    </row>
    <row r="169" spans="1:7">
      <c r="A169" s="353">
        <v>30010</v>
      </c>
      <c r="B169" s="226" t="s">
        <v>312</v>
      </c>
      <c r="C169" s="444" t="s">
        <v>245</v>
      </c>
      <c r="D169" s="444" t="s">
        <v>271</v>
      </c>
      <c r="E169" s="200">
        <v>0.02</v>
      </c>
      <c r="F169" s="227">
        <v>43.08</v>
      </c>
      <c r="G169" s="311">
        <f>E169*F169</f>
        <v>0.86</v>
      </c>
    </row>
    <row r="170" spans="1:7">
      <c r="A170" s="313">
        <v>40025</v>
      </c>
      <c r="B170" s="226" t="s">
        <v>313</v>
      </c>
      <c r="C170" s="444" t="s">
        <v>245</v>
      </c>
      <c r="D170" s="444" t="s">
        <v>271</v>
      </c>
      <c r="E170" s="200">
        <v>0.02</v>
      </c>
      <c r="F170" s="227">
        <v>449.34</v>
      </c>
      <c r="G170" s="311">
        <f t="shared" ref="G170:G172" si="17">E170*F170</f>
        <v>8.99</v>
      </c>
    </row>
    <row r="171" spans="1:7">
      <c r="A171" s="313">
        <v>40026</v>
      </c>
      <c r="B171" s="226" t="s">
        <v>314</v>
      </c>
      <c r="C171" s="444" t="s">
        <v>245</v>
      </c>
      <c r="D171" s="444" t="s">
        <v>271</v>
      </c>
      <c r="E171" s="200">
        <v>7.0000000000000001E-3</v>
      </c>
      <c r="F171" s="227">
        <v>1004.74</v>
      </c>
      <c r="G171" s="311">
        <f t="shared" si="17"/>
        <v>7.03</v>
      </c>
    </row>
    <row r="172" spans="1:7">
      <c r="A172" s="313">
        <v>130584</v>
      </c>
      <c r="B172" s="226" t="s">
        <v>315</v>
      </c>
      <c r="C172" s="444" t="s">
        <v>245</v>
      </c>
      <c r="D172" s="444" t="s">
        <v>90</v>
      </c>
      <c r="E172" s="200">
        <v>1</v>
      </c>
      <c r="F172" s="227">
        <v>69.05</v>
      </c>
      <c r="G172" s="311">
        <f t="shared" si="17"/>
        <v>69.05</v>
      </c>
    </row>
    <row r="173" spans="1:7">
      <c r="A173" s="529"/>
      <c r="B173" s="530"/>
      <c r="C173" s="530"/>
      <c r="D173" s="530"/>
      <c r="E173" s="530"/>
      <c r="F173" s="226" t="s">
        <v>254</v>
      </c>
      <c r="G173" s="311">
        <f>SUM(G169:G172)</f>
        <v>85.93</v>
      </c>
    </row>
    <row r="174" spans="1:7" ht="30">
      <c r="A174" s="529"/>
      <c r="B174" s="530"/>
      <c r="C174" s="530"/>
      <c r="D174" s="530"/>
      <c r="E174" s="530"/>
      <c r="F174" s="230" t="s">
        <v>683</v>
      </c>
      <c r="G174" s="312">
        <v>0</v>
      </c>
    </row>
    <row r="175" spans="1:7">
      <c r="A175" s="529"/>
      <c r="B175" s="530"/>
      <c r="C175" s="530"/>
      <c r="D175" s="530"/>
      <c r="E175" s="530"/>
      <c r="F175" s="229" t="s">
        <v>256</v>
      </c>
      <c r="G175" s="317">
        <f>SUM(G173:G174)</f>
        <v>85.93</v>
      </c>
    </row>
    <row r="176" spans="1:7" ht="32.25" customHeight="1">
      <c r="A176" s="531" t="s">
        <v>316</v>
      </c>
      <c r="B176" s="532"/>
      <c r="C176" s="532"/>
      <c r="D176" s="532"/>
      <c r="E176" s="532"/>
      <c r="F176" s="532"/>
      <c r="G176" s="533"/>
    </row>
    <row r="177" spans="1:7">
      <c r="A177" s="534" t="s">
        <v>241</v>
      </c>
      <c r="B177" s="535"/>
      <c r="C177" s="460" t="s">
        <v>242</v>
      </c>
      <c r="D177" s="460" t="s">
        <v>2</v>
      </c>
      <c r="E177" s="460" t="s">
        <v>243</v>
      </c>
      <c r="F177" s="460" t="s">
        <v>244</v>
      </c>
      <c r="G177" s="461" t="s">
        <v>5</v>
      </c>
    </row>
    <row r="178" spans="1:7">
      <c r="A178" s="313" t="s">
        <v>300</v>
      </c>
      <c r="B178" s="226" t="s">
        <v>301</v>
      </c>
      <c r="C178" s="444" t="s">
        <v>245</v>
      </c>
      <c r="D178" s="444" t="s">
        <v>250</v>
      </c>
      <c r="E178" s="200">
        <v>5</v>
      </c>
      <c r="F178" s="227">
        <v>0.65</v>
      </c>
      <c r="G178" s="311">
        <f>E178*F178</f>
        <v>3.25</v>
      </c>
    </row>
    <row r="179" spans="1:7">
      <c r="A179" s="313" t="s">
        <v>302</v>
      </c>
      <c r="B179" s="226" t="s">
        <v>303</v>
      </c>
      <c r="C179" s="444" t="s">
        <v>245</v>
      </c>
      <c r="D179" s="444" t="s">
        <v>250</v>
      </c>
      <c r="E179" s="200">
        <v>1.2</v>
      </c>
      <c r="F179" s="227">
        <v>3.99</v>
      </c>
      <c r="G179" s="311">
        <f t="shared" ref="G179:G182" si="18">E179*F179</f>
        <v>4.79</v>
      </c>
    </row>
    <row r="180" spans="1:7">
      <c r="A180" s="414" t="s">
        <v>745</v>
      </c>
      <c r="B180" s="226" t="s">
        <v>695</v>
      </c>
      <c r="C180" s="444" t="s">
        <v>245</v>
      </c>
      <c r="D180" s="444" t="s">
        <v>90</v>
      </c>
      <c r="E180" s="200">
        <v>1.05</v>
      </c>
      <c r="F180" s="227">
        <v>33</v>
      </c>
      <c r="G180" s="311">
        <f t="shared" si="18"/>
        <v>34.65</v>
      </c>
    </row>
    <row r="181" spans="1:7">
      <c r="A181" s="313">
        <v>88309</v>
      </c>
      <c r="B181" s="226" t="s">
        <v>288</v>
      </c>
      <c r="C181" s="444" t="s">
        <v>245</v>
      </c>
      <c r="D181" s="444" t="s">
        <v>246</v>
      </c>
      <c r="E181" s="200">
        <v>1.2</v>
      </c>
      <c r="F181" s="227">
        <v>18.03</v>
      </c>
      <c r="G181" s="311">
        <f t="shared" si="18"/>
        <v>21.64</v>
      </c>
    </row>
    <row r="182" spans="1:7">
      <c r="A182" s="313">
        <v>88316</v>
      </c>
      <c r="B182" s="226" t="s">
        <v>281</v>
      </c>
      <c r="C182" s="444" t="s">
        <v>245</v>
      </c>
      <c r="D182" s="444" t="s">
        <v>246</v>
      </c>
      <c r="E182" s="200">
        <v>0.6</v>
      </c>
      <c r="F182" s="227">
        <v>14.36</v>
      </c>
      <c r="G182" s="311">
        <f t="shared" si="18"/>
        <v>8.6199999999999992</v>
      </c>
    </row>
    <row r="183" spans="1:7">
      <c r="A183" s="529"/>
      <c r="B183" s="530"/>
      <c r="C183" s="530"/>
      <c r="D183" s="530"/>
      <c r="E183" s="530"/>
      <c r="F183" s="226" t="s">
        <v>254</v>
      </c>
      <c r="G183" s="311">
        <v>72.95</v>
      </c>
    </row>
    <row r="184" spans="1:7" ht="30">
      <c r="A184" s="529"/>
      <c r="B184" s="530"/>
      <c r="C184" s="530"/>
      <c r="D184" s="530"/>
      <c r="E184" s="530"/>
      <c r="F184" s="230" t="s">
        <v>683</v>
      </c>
      <c r="G184" s="312">
        <v>0</v>
      </c>
    </row>
    <row r="185" spans="1:7">
      <c r="A185" s="529"/>
      <c r="B185" s="530"/>
      <c r="C185" s="530"/>
      <c r="D185" s="530"/>
      <c r="E185" s="530"/>
      <c r="F185" s="229" t="s">
        <v>256</v>
      </c>
      <c r="G185" s="317">
        <f>SUM(G183:G184)</f>
        <v>72.95</v>
      </c>
    </row>
    <row r="186" spans="1:7" ht="33.6" customHeight="1">
      <c r="A186" s="531" t="s">
        <v>741</v>
      </c>
      <c r="B186" s="532"/>
      <c r="C186" s="532"/>
      <c r="D186" s="532"/>
      <c r="E186" s="532"/>
      <c r="F186" s="532"/>
      <c r="G186" s="533"/>
    </row>
    <row r="187" spans="1:7" ht="21.75" customHeight="1">
      <c r="A187" s="534" t="s">
        <v>241</v>
      </c>
      <c r="B187" s="535"/>
      <c r="C187" s="460" t="s">
        <v>242</v>
      </c>
      <c r="D187" s="460" t="s">
        <v>2</v>
      </c>
      <c r="E187" s="460" t="s">
        <v>243</v>
      </c>
      <c r="F187" s="460" t="s">
        <v>244</v>
      </c>
      <c r="G187" s="461" t="s">
        <v>5</v>
      </c>
    </row>
    <row r="188" spans="1:7" ht="36" customHeight="1">
      <c r="A188" s="314">
        <v>90447</v>
      </c>
      <c r="B188" s="230" t="s">
        <v>317</v>
      </c>
      <c r="C188" s="445" t="s">
        <v>279</v>
      </c>
      <c r="D188" s="445" t="s">
        <v>26</v>
      </c>
      <c r="E188" s="209">
        <v>2.2000000000000002</v>
      </c>
      <c r="F188" s="228">
        <v>4.4000000000000004</v>
      </c>
      <c r="G188" s="312">
        <f>F188*E188</f>
        <v>9.68</v>
      </c>
    </row>
    <row r="189" spans="1:7" ht="30">
      <c r="A189" s="314">
        <v>90456</v>
      </c>
      <c r="B189" s="230" t="s">
        <v>742</v>
      </c>
      <c r="C189" s="445" t="s">
        <v>279</v>
      </c>
      <c r="D189" s="445" t="s">
        <v>43</v>
      </c>
      <c r="E189" s="209">
        <v>1</v>
      </c>
      <c r="F189" s="228">
        <v>2.84</v>
      </c>
      <c r="G189" s="312">
        <f t="shared" ref="G189:G196" si="19">F189*E189</f>
        <v>2.84</v>
      </c>
    </row>
    <row r="190" spans="1:7" ht="45">
      <c r="A190" s="314">
        <v>90466</v>
      </c>
      <c r="B190" s="230" t="s">
        <v>318</v>
      </c>
      <c r="C190" s="445" t="s">
        <v>279</v>
      </c>
      <c r="D190" s="445" t="s">
        <v>26</v>
      </c>
      <c r="E190" s="209">
        <v>2.2000000000000002</v>
      </c>
      <c r="F190" s="228">
        <v>9.2799999999999994</v>
      </c>
      <c r="G190" s="312">
        <v>20.41</v>
      </c>
    </row>
    <row r="191" spans="1:7" ht="45">
      <c r="A191" s="314">
        <v>91482</v>
      </c>
      <c r="B191" s="230" t="s">
        <v>319</v>
      </c>
      <c r="C191" s="445" t="s">
        <v>279</v>
      </c>
      <c r="D191" s="445" t="s">
        <v>26</v>
      </c>
      <c r="E191" s="209">
        <v>2</v>
      </c>
      <c r="F191" s="228">
        <v>3.58</v>
      </c>
      <c r="G191" s="312">
        <f t="shared" si="19"/>
        <v>7.16</v>
      </c>
    </row>
    <row r="192" spans="1:7" ht="45">
      <c r="A192" s="314">
        <v>91852</v>
      </c>
      <c r="B192" s="230" t="s">
        <v>320</v>
      </c>
      <c r="C192" s="445" t="s">
        <v>279</v>
      </c>
      <c r="D192" s="445" t="s">
        <v>26</v>
      </c>
      <c r="E192" s="209">
        <v>2.2000000000000002</v>
      </c>
      <c r="F192" s="228">
        <v>5.33</v>
      </c>
      <c r="G192" s="312">
        <v>11.72</v>
      </c>
    </row>
    <row r="193" spans="1:7" ht="45">
      <c r="A193" s="314">
        <v>91924</v>
      </c>
      <c r="B193" s="230" t="s">
        <v>321</v>
      </c>
      <c r="C193" s="445" t="s">
        <v>279</v>
      </c>
      <c r="D193" s="445" t="s">
        <v>26</v>
      </c>
      <c r="E193" s="209">
        <v>8.4</v>
      </c>
      <c r="F193" s="228">
        <v>1.8</v>
      </c>
      <c r="G193" s="312">
        <f t="shared" si="19"/>
        <v>15.12</v>
      </c>
    </row>
    <row r="194" spans="1:7" ht="30">
      <c r="A194" s="314">
        <v>91937</v>
      </c>
      <c r="B194" s="230" t="s">
        <v>322</v>
      </c>
      <c r="C194" s="445" t="s">
        <v>279</v>
      </c>
      <c r="D194" s="445" t="s">
        <v>43</v>
      </c>
      <c r="E194" s="209">
        <v>0.375</v>
      </c>
      <c r="F194" s="228">
        <v>7.44</v>
      </c>
      <c r="G194" s="312">
        <f t="shared" si="19"/>
        <v>2.79</v>
      </c>
    </row>
    <row r="195" spans="1:7" ht="30">
      <c r="A195" s="314">
        <v>91940</v>
      </c>
      <c r="B195" s="230" t="s">
        <v>323</v>
      </c>
      <c r="C195" s="445" t="s">
        <v>279</v>
      </c>
      <c r="D195" s="445" t="s">
        <v>43</v>
      </c>
      <c r="E195" s="209">
        <v>1</v>
      </c>
      <c r="F195" s="228">
        <v>10.06</v>
      </c>
      <c r="G195" s="312">
        <f t="shared" si="19"/>
        <v>10.06</v>
      </c>
    </row>
    <row r="196" spans="1:7" ht="45">
      <c r="A196" s="314">
        <v>91953</v>
      </c>
      <c r="B196" s="230" t="s">
        <v>324</v>
      </c>
      <c r="C196" s="445" t="s">
        <v>279</v>
      </c>
      <c r="D196" s="445" t="s">
        <v>43</v>
      </c>
      <c r="E196" s="209">
        <v>1</v>
      </c>
      <c r="F196" s="228">
        <v>18.149999999999999</v>
      </c>
      <c r="G196" s="312">
        <f t="shared" si="19"/>
        <v>18.149999999999999</v>
      </c>
    </row>
    <row r="197" spans="1:7">
      <c r="A197" s="529"/>
      <c r="B197" s="530"/>
      <c r="C197" s="530"/>
      <c r="D197" s="530"/>
      <c r="E197" s="530"/>
      <c r="F197" s="245" t="s">
        <v>256</v>
      </c>
      <c r="G197" s="316">
        <v>97.93</v>
      </c>
    </row>
    <row r="198" spans="1:7">
      <c r="A198" s="531" t="s">
        <v>325</v>
      </c>
      <c r="B198" s="532"/>
      <c r="C198" s="532"/>
      <c r="D198" s="532"/>
      <c r="E198" s="532"/>
      <c r="F198" s="532"/>
      <c r="G198" s="533"/>
    </row>
    <row r="199" spans="1:7" ht="25.5" customHeight="1">
      <c r="A199" s="534" t="s">
        <v>241</v>
      </c>
      <c r="B199" s="535"/>
      <c r="C199" s="460" t="s">
        <v>242</v>
      </c>
      <c r="D199" s="460" t="s">
        <v>2</v>
      </c>
      <c r="E199" s="460" t="s">
        <v>243</v>
      </c>
      <c r="F199" s="460" t="s">
        <v>244</v>
      </c>
      <c r="G199" s="461" t="s">
        <v>5</v>
      </c>
    </row>
    <row r="200" spans="1:7" ht="30.75" customHeight="1">
      <c r="A200" s="319" t="s">
        <v>326</v>
      </c>
      <c r="B200" s="223" t="s">
        <v>327</v>
      </c>
      <c r="C200" s="445" t="s">
        <v>279</v>
      </c>
      <c r="D200" s="447" t="s">
        <v>26</v>
      </c>
      <c r="E200" s="212" t="s">
        <v>328</v>
      </c>
      <c r="F200" s="246">
        <v>4.4000000000000004</v>
      </c>
      <c r="G200" s="320">
        <f>F200*E200</f>
        <v>9.68</v>
      </c>
    </row>
    <row r="201" spans="1:7" ht="30">
      <c r="A201" s="319" t="s">
        <v>329</v>
      </c>
      <c r="B201" s="220" t="s">
        <v>330</v>
      </c>
      <c r="C201" s="445" t="s">
        <v>279</v>
      </c>
      <c r="D201" s="447" t="s">
        <v>331</v>
      </c>
      <c r="E201" s="212" t="s">
        <v>332</v>
      </c>
      <c r="F201" s="212">
        <v>2.84</v>
      </c>
      <c r="G201" s="320">
        <f t="shared" ref="G201:G208" si="20">F201*E201</f>
        <v>2.84</v>
      </c>
    </row>
    <row r="202" spans="1:7" ht="45">
      <c r="A202" s="319" t="s">
        <v>333</v>
      </c>
      <c r="B202" s="223" t="s">
        <v>334</v>
      </c>
      <c r="C202" s="445" t="s">
        <v>279</v>
      </c>
      <c r="D202" s="447" t="s">
        <v>26</v>
      </c>
      <c r="E202" s="212" t="s">
        <v>328</v>
      </c>
      <c r="F202" s="246">
        <v>9.2799999999999994</v>
      </c>
      <c r="G202" s="320">
        <v>20.41</v>
      </c>
    </row>
    <row r="203" spans="1:7" ht="45">
      <c r="A203" s="319" t="s">
        <v>335</v>
      </c>
      <c r="B203" s="220" t="s">
        <v>336</v>
      </c>
      <c r="C203" s="445" t="s">
        <v>279</v>
      </c>
      <c r="D203" s="447" t="s">
        <v>26</v>
      </c>
      <c r="E203" s="212" t="s">
        <v>337</v>
      </c>
      <c r="F203" s="212">
        <v>3.58</v>
      </c>
      <c r="G203" s="320">
        <f t="shared" si="20"/>
        <v>7.16</v>
      </c>
    </row>
    <row r="204" spans="1:7" ht="45">
      <c r="A204" s="319" t="s">
        <v>338</v>
      </c>
      <c r="B204" s="223" t="s">
        <v>339</v>
      </c>
      <c r="C204" s="445" t="s">
        <v>279</v>
      </c>
      <c r="D204" s="447" t="s">
        <v>26</v>
      </c>
      <c r="E204" s="212" t="s">
        <v>328</v>
      </c>
      <c r="F204" s="212">
        <v>5.33</v>
      </c>
      <c r="G204" s="320">
        <v>11.72</v>
      </c>
    </row>
    <row r="205" spans="1:7" ht="27" customHeight="1">
      <c r="A205" s="319" t="s">
        <v>340</v>
      </c>
      <c r="B205" s="220" t="s">
        <v>341</v>
      </c>
      <c r="C205" s="445" t="s">
        <v>279</v>
      </c>
      <c r="D205" s="447" t="s">
        <v>26</v>
      </c>
      <c r="E205" s="212" t="s">
        <v>342</v>
      </c>
      <c r="F205" s="212">
        <v>2.58</v>
      </c>
      <c r="G205" s="323">
        <v>32.5</v>
      </c>
    </row>
    <row r="206" spans="1:7" ht="29.45" customHeight="1">
      <c r="A206" s="319" t="s">
        <v>343</v>
      </c>
      <c r="B206" s="223" t="s">
        <v>344</v>
      </c>
      <c r="C206" s="445" t="s">
        <v>279</v>
      </c>
      <c r="D206" s="447" t="s">
        <v>43</v>
      </c>
      <c r="E206" s="212" t="s">
        <v>345</v>
      </c>
      <c r="F206" s="212">
        <v>7.44</v>
      </c>
      <c r="G206" s="320">
        <f t="shared" si="20"/>
        <v>2.79</v>
      </c>
    </row>
    <row r="207" spans="1:7" ht="45">
      <c r="A207" s="319" t="s">
        <v>346</v>
      </c>
      <c r="B207" s="220" t="s">
        <v>347</v>
      </c>
      <c r="C207" s="445" t="s">
        <v>279</v>
      </c>
      <c r="D207" s="447" t="s">
        <v>43</v>
      </c>
      <c r="E207" s="212" t="s">
        <v>332</v>
      </c>
      <c r="F207" s="212">
        <v>10.06</v>
      </c>
      <c r="G207" s="320">
        <f t="shared" si="20"/>
        <v>10.06</v>
      </c>
    </row>
    <row r="208" spans="1:7" ht="45">
      <c r="A208" s="319" t="s">
        <v>348</v>
      </c>
      <c r="B208" s="223" t="s">
        <v>349</v>
      </c>
      <c r="C208" s="445" t="s">
        <v>279</v>
      </c>
      <c r="D208" s="447" t="s">
        <v>43</v>
      </c>
      <c r="E208" s="212" t="s">
        <v>332</v>
      </c>
      <c r="F208" s="212">
        <v>23.23</v>
      </c>
      <c r="G208" s="320">
        <f t="shared" si="20"/>
        <v>23.23</v>
      </c>
    </row>
    <row r="209" spans="1:7">
      <c r="A209" s="465"/>
      <c r="B209" s="466"/>
      <c r="C209" s="466"/>
      <c r="D209" s="466"/>
      <c r="E209" s="466"/>
      <c r="F209" s="245" t="s">
        <v>256</v>
      </c>
      <c r="G209" s="316">
        <f>SUM(G200:G208)</f>
        <v>120.39</v>
      </c>
    </row>
    <row r="210" spans="1:7">
      <c r="A210" s="531" t="s">
        <v>648</v>
      </c>
      <c r="B210" s="532"/>
      <c r="C210" s="532"/>
      <c r="D210" s="532"/>
      <c r="E210" s="532"/>
      <c r="F210" s="532"/>
      <c r="G210" s="533"/>
    </row>
    <row r="211" spans="1:7">
      <c r="A211" s="534" t="s">
        <v>241</v>
      </c>
      <c r="B211" s="535"/>
      <c r="C211" s="460" t="s">
        <v>242</v>
      </c>
      <c r="D211" s="460" t="s">
        <v>2</v>
      </c>
      <c r="E211" s="460" t="s">
        <v>243</v>
      </c>
      <c r="F211" s="460" t="s">
        <v>244</v>
      </c>
      <c r="G211" s="461" t="s">
        <v>5</v>
      </c>
    </row>
    <row r="212" spans="1:7">
      <c r="A212" s="321" t="s">
        <v>696</v>
      </c>
      <c r="B212" s="232" t="s">
        <v>649</v>
      </c>
      <c r="C212" s="445" t="s">
        <v>245</v>
      </c>
      <c r="D212" s="447" t="s">
        <v>43</v>
      </c>
      <c r="E212" s="212" t="s">
        <v>332</v>
      </c>
      <c r="F212" s="246">
        <v>258.07</v>
      </c>
      <c r="G212" s="320">
        <f>E212*F212</f>
        <v>258.07</v>
      </c>
    </row>
    <row r="213" spans="1:7" ht="30">
      <c r="A213" s="321">
        <v>88247</v>
      </c>
      <c r="B213" s="232" t="s">
        <v>350</v>
      </c>
      <c r="C213" s="445" t="s">
        <v>245</v>
      </c>
      <c r="D213" s="447" t="s">
        <v>246</v>
      </c>
      <c r="E213" s="364">
        <v>2</v>
      </c>
      <c r="F213" s="246">
        <v>14.54</v>
      </c>
      <c r="G213" s="320">
        <f t="shared" ref="G213:G214" si="21">E213*F213</f>
        <v>29.08</v>
      </c>
    </row>
    <row r="214" spans="1:7" ht="22.5" customHeight="1">
      <c r="A214" s="321" t="s">
        <v>351</v>
      </c>
      <c r="B214" s="232" t="s">
        <v>352</v>
      </c>
      <c r="C214" s="445" t="s">
        <v>245</v>
      </c>
      <c r="D214" s="447" t="s">
        <v>246</v>
      </c>
      <c r="E214" s="364">
        <v>2</v>
      </c>
      <c r="F214" s="246">
        <v>18.18</v>
      </c>
      <c r="G214" s="320">
        <f t="shared" si="21"/>
        <v>36.36</v>
      </c>
    </row>
    <row r="215" spans="1:7" s="236" customFormat="1">
      <c r="A215" s="560"/>
      <c r="B215" s="561"/>
      <c r="C215" s="561"/>
      <c r="D215" s="561"/>
      <c r="E215" s="561"/>
      <c r="F215" s="226" t="s">
        <v>254</v>
      </c>
      <c r="G215" s="311">
        <f>SUM(G212:G214)</f>
        <v>323.51</v>
      </c>
    </row>
    <row r="216" spans="1:7" s="236" customFormat="1" ht="31.9" customHeight="1">
      <c r="A216" s="560"/>
      <c r="B216" s="561"/>
      <c r="C216" s="561"/>
      <c r="D216" s="561"/>
      <c r="E216" s="561"/>
      <c r="F216" s="230" t="s">
        <v>683</v>
      </c>
      <c r="G216" s="312">
        <v>0</v>
      </c>
    </row>
    <row r="217" spans="1:7">
      <c r="A217" s="529"/>
      <c r="B217" s="530"/>
      <c r="C217" s="530"/>
      <c r="D217" s="530"/>
      <c r="E217" s="530"/>
      <c r="F217" s="245" t="s">
        <v>256</v>
      </c>
      <c r="G217" s="322">
        <f>SUM(G215:G216)</f>
        <v>323.51</v>
      </c>
    </row>
    <row r="218" spans="1:7">
      <c r="A218" s="531" t="s">
        <v>353</v>
      </c>
      <c r="B218" s="532"/>
      <c r="C218" s="532"/>
      <c r="D218" s="532"/>
      <c r="E218" s="532"/>
      <c r="F218" s="532"/>
      <c r="G218" s="533"/>
    </row>
    <row r="219" spans="1:7">
      <c r="A219" s="534" t="s">
        <v>241</v>
      </c>
      <c r="B219" s="535"/>
      <c r="C219" s="460" t="s">
        <v>242</v>
      </c>
      <c r="D219" s="460" t="s">
        <v>2</v>
      </c>
      <c r="E219" s="460" t="s">
        <v>243</v>
      </c>
      <c r="F219" s="460" t="s">
        <v>244</v>
      </c>
      <c r="G219" s="461" t="s">
        <v>5</v>
      </c>
    </row>
    <row r="220" spans="1:7">
      <c r="A220" s="313" t="s">
        <v>697</v>
      </c>
      <c r="B220" s="226" t="s">
        <v>698</v>
      </c>
      <c r="C220" s="444" t="s">
        <v>245</v>
      </c>
      <c r="D220" s="444" t="s">
        <v>43</v>
      </c>
      <c r="E220" s="206">
        <v>1</v>
      </c>
      <c r="F220" s="227">
        <v>67.8</v>
      </c>
      <c r="G220" s="311">
        <f>E220*F220</f>
        <v>67.8</v>
      </c>
    </row>
    <row r="221" spans="1:7">
      <c r="A221" s="313">
        <v>88247</v>
      </c>
      <c r="B221" s="226" t="s">
        <v>699</v>
      </c>
      <c r="C221" s="444" t="s">
        <v>245</v>
      </c>
      <c r="D221" s="444" t="s">
        <v>246</v>
      </c>
      <c r="E221" s="206">
        <v>0.6</v>
      </c>
      <c r="F221" s="227">
        <v>14.54</v>
      </c>
      <c r="G221" s="311">
        <f t="shared" ref="G221:G222" si="22">E221*F221</f>
        <v>8.7200000000000006</v>
      </c>
    </row>
    <row r="222" spans="1:7">
      <c r="A222" s="310" t="s">
        <v>354</v>
      </c>
      <c r="B222" s="226" t="s">
        <v>352</v>
      </c>
      <c r="C222" s="444" t="s">
        <v>245</v>
      </c>
      <c r="D222" s="444" t="s">
        <v>246</v>
      </c>
      <c r="E222" s="206">
        <v>1.2</v>
      </c>
      <c r="F222" s="227">
        <v>18.18</v>
      </c>
      <c r="G222" s="311">
        <f t="shared" si="22"/>
        <v>21.82</v>
      </c>
    </row>
    <row r="223" spans="1:7">
      <c r="A223" s="529"/>
      <c r="B223" s="530"/>
      <c r="C223" s="530"/>
      <c r="D223" s="530"/>
      <c r="E223" s="530"/>
      <c r="F223" s="226" t="s">
        <v>254</v>
      </c>
      <c r="G223" s="311">
        <f>SUM(G220:G222)</f>
        <v>98.34</v>
      </c>
    </row>
    <row r="224" spans="1:7" ht="31.9" customHeight="1">
      <c r="A224" s="529"/>
      <c r="B224" s="530"/>
      <c r="C224" s="530"/>
      <c r="D224" s="530"/>
      <c r="E224" s="530"/>
      <c r="F224" s="230" t="s">
        <v>683</v>
      </c>
      <c r="G224" s="312">
        <v>0</v>
      </c>
    </row>
    <row r="225" spans="1:7">
      <c r="A225" s="529"/>
      <c r="B225" s="530"/>
      <c r="C225" s="530"/>
      <c r="D225" s="530"/>
      <c r="E225" s="530"/>
      <c r="F225" s="229" t="s">
        <v>256</v>
      </c>
      <c r="G225" s="317">
        <f>SUM(G223:G224)</f>
        <v>98.34</v>
      </c>
    </row>
    <row r="226" spans="1:7">
      <c r="A226" s="531" t="s">
        <v>355</v>
      </c>
      <c r="B226" s="532"/>
      <c r="C226" s="532"/>
      <c r="D226" s="532"/>
      <c r="E226" s="532"/>
      <c r="F226" s="532"/>
      <c r="G226" s="533"/>
    </row>
    <row r="227" spans="1:7">
      <c r="A227" s="534" t="s">
        <v>241</v>
      </c>
      <c r="B227" s="535"/>
      <c r="C227" s="460" t="s">
        <v>242</v>
      </c>
      <c r="D227" s="460" t="s">
        <v>2</v>
      </c>
      <c r="E227" s="460" t="s">
        <v>243</v>
      </c>
      <c r="F227" s="460" t="s">
        <v>244</v>
      </c>
      <c r="G227" s="461" t="s">
        <v>5</v>
      </c>
    </row>
    <row r="228" spans="1:7">
      <c r="A228" s="313" t="s">
        <v>356</v>
      </c>
      <c r="B228" s="226" t="s">
        <v>700</v>
      </c>
      <c r="C228" s="444" t="s">
        <v>245</v>
      </c>
      <c r="D228" s="444" t="s">
        <v>43</v>
      </c>
      <c r="E228" s="206">
        <v>1</v>
      </c>
      <c r="F228" s="227">
        <v>167.59</v>
      </c>
      <c r="G228" s="311">
        <f>E228*F228</f>
        <v>167.59</v>
      </c>
    </row>
    <row r="229" spans="1:7">
      <c r="A229" s="313">
        <v>88247</v>
      </c>
      <c r="B229" s="226" t="s">
        <v>699</v>
      </c>
      <c r="C229" s="444" t="s">
        <v>245</v>
      </c>
      <c r="D229" s="444" t="s">
        <v>246</v>
      </c>
      <c r="E229" s="206">
        <v>1</v>
      </c>
      <c r="F229" s="227">
        <v>14.54</v>
      </c>
      <c r="G229" s="311">
        <f t="shared" ref="G229:G230" si="23">E229*F229</f>
        <v>14.54</v>
      </c>
    </row>
    <row r="230" spans="1:7">
      <c r="A230" s="313">
        <v>88264</v>
      </c>
      <c r="B230" s="226" t="s">
        <v>352</v>
      </c>
      <c r="C230" s="444" t="s">
        <v>245</v>
      </c>
      <c r="D230" s="444" t="s">
        <v>246</v>
      </c>
      <c r="E230" s="206">
        <v>1</v>
      </c>
      <c r="F230" s="227">
        <v>18.18</v>
      </c>
      <c r="G230" s="311">
        <f t="shared" si="23"/>
        <v>18.18</v>
      </c>
    </row>
    <row r="231" spans="1:7">
      <c r="A231" s="529"/>
      <c r="B231" s="530"/>
      <c r="C231" s="530"/>
      <c r="D231" s="530"/>
      <c r="E231" s="530"/>
      <c r="F231" s="226" t="s">
        <v>254</v>
      </c>
      <c r="G231" s="311">
        <v>200.31</v>
      </c>
    </row>
    <row r="232" spans="1:7" ht="30">
      <c r="A232" s="529"/>
      <c r="B232" s="530"/>
      <c r="C232" s="530"/>
      <c r="D232" s="530"/>
      <c r="E232" s="530"/>
      <c r="F232" s="202" t="s">
        <v>683</v>
      </c>
      <c r="G232" s="312">
        <v>0</v>
      </c>
    </row>
    <row r="233" spans="1:7">
      <c r="A233" s="529"/>
      <c r="B233" s="530"/>
      <c r="C233" s="530"/>
      <c r="D233" s="530"/>
      <c r="E233" s="530"/>
      <c r="F233" s="229" t="s">
        <v>256</v>
      </c>
      <c r="G233" s="317">
        <v>200.31</v>
      </c>
    </row>
    <row r="234" spans="1:7">
      <c r="A234" s="536" t="s">
        <v>701</v>
      </c>
      <c r="B234" s="537"/>
      <c r="C234" s="537"/>
      <c r="D234" s="537"/>
      <c r="E234" s="537"/>
      <c r="F234" s="537"/>
      <c r="G234" s="538"/>
    </row>
    <row r="235" spans="1:7">
      <c r="A235" s="534" t="s">
        <v>241</v>
      </c>
      <c r="B235" s="535"/>
      <c r="C235" s="460" t="s">
        <v>242</v>
      </c>
      <c r="D235" s="460" t="s">
        <v>2</v>
      </c>
      <c r="E235" s="460" t="s">
        <v>243</v>
      </c>
      <c r="F235" s="460" t="s">
        <v>244</v>
      </c>
      <c r="G235" s="461" t="s">
        <v>5</v>
      </c>
    </row>
    <row r="236" spans="1:7">
      <c r="A236" s="385" t="s">
        <v>702</v>
      </c>
      <c r="B236" s="386" t="s">
        <v>652</v>
      </c>
      <c r="C236" s="446" t="s">
        <v>245</v>
      </c>
      <c r="D236" s="446" t="s">
        <v>43</v>
      </c>
      <c r="E236" s="387">
        <v>1</v>
      </c>
      <c r="F236" s="388">
        <v>1.64</v>
      </c>
      <c r="G236" s="389">
        <f>E236*F236</f>
        <v>1.64</v>
      </c>
    </row>
    <row r="237" spans="1:7">
      <c r="A237" s="385" t="s">
        <v>368</v>
      </c>
      <c r="B237" s="386" t="s">
        <v>651</v>
      </c>
      <c r="C237" s="446" t="s">
        <v>245</v>
      </c>
      <c r="D237" s="446" t="s">
        <v>26</v>
      </c>
      <c r="E237" s="387">
        <v>3</v>
      </c>
      <c r="F237" s="388">
        <v>7.05</v>
      </c>
      <c r="G237" s="389">
        <f t="shared" ref="G237:G244" si="24">E237*F237</f>
        <v>21.15</v>
      </c>
    </row>
    <row r="238" spans="1:7" ht="14.45" customHeight="1">
      <c r="A238" s="390" t="s">
        <v>703</v>
      </c>
      <c r="B238" s="386" t="s">
        <v>707</v>
      </c>
      <c r="C238" s="446" t="s">
        <v>245</v>
      </c>
      <c r="D238" s="446" t="s">
        <v>43</v>
      </c>
      <c r="E238" s="387">
        <v>1</v>
      </c>
      <c r="F238" s="388">
        <v>35.51</v>
      </c>
      <c r="G238" s="389">
        <f t="shared" si="24"/>
        <v>35.51</v>
      </c>
    </row>
    <row r="239" spans="1:7">
      <c r="A239" s="390" t="s">
        <v>704</v>
      </c>
      <c r="B239" s="386" t="s">
        <v>708</v>
      </c>
      <c r="C239" s="446" t="s">
        <v>245</v>
      </c>
      <c r="D239" s="446" t="s">
        <v>43</v>
      </c>
      <c r="E239" s="387">
        <v>1</v>
      </c>
      <c r="F239" s="388">
        <v>4.75</v>
      </c>
      <c r="G239" s="389">
        <f t="shared" si="24"/>
        <v>4.75</v>
      </c>
    </row>
    <row r="240" spans="1:7">
      <c r="A240" s="390" t="s">
        <v>705</v>
      </c>
      <c r="B240" s="386" t="s">
        <v>650</v>
      </c>
      <c r="C240" s="446" t="s">
        <v>245</v>
      </c>
      <c r="D240" s="446" t="s">
        <v>26</v>
      </c>
      <c r="E240" s="387">
        <v>9</v>
      </c>
      <c r="F240" s="388">
        <v>5.4</v>
      </c>
      <c r="G240" s="389">
        <f t="shared" si="24"/>
        <v>48.6</v>
      </c>
    </row>
    <row r="241" spans="1:7">
      <c r="A241" s="390" t="s">
        <v>710</v>
      </c>
      <c r="B241" s="386" t="s">
        <v>709</v>
      </c>
      <c r="C241" s="446" t="s">
        <v>245</v>
      </c>
      <c r="D241" s="446" t="s">
        <v>43</v>
      </c>
      <c r="E241" s="387">
        <v>3</v>
      </c>
      <c r="F241" s="388">
        <v>1.93</v>
      </c>
      <c r="G241" s="389">
        <f t="shared" si="24"/>
        <v>5.79</v>
      </c>
    </row>
    <row r="242" spans="1:7">
      <c r="A242" s="390" t="s">
        <v>706</v>
      </c>
      <c r="B242" s="386" t="s">
        <v>653</v>
      </c>
      <c r="C242" s="446" t="s">
        <v>245</v>
      </c>
      <c r="D242" s="446" t="s">
        <v>43</v>
      </c>
      <c r="E242" s="387">
        <v>1</v>
      </c>
      <c r="F242" s="388">
        <v>124.82</v>
      </c>
      <c r="G242" s="389">
        <f t="shared" si="24"/>
        <v>124.82</v>
      </c>
    </row>
    <row r="243" spans="1:7">
      <c r="A243" s="385">
        <v>88247</v>
      </c>
      <c r="B243" s="386" t="s">
        <v>699</v>
      </c>
      <c r="C243" s="446" t="s">
        <v>245</v>
      </c>
      <c r="D243" s="446" t="s">
        <v>246</v>
      </c>
      <c r="E243" s="387">
        <v>4.4000000000000004</v>
      </c>
      <c r="F243" s="388">
        <v>14.54</v>
      </c>
      <c r="G243" s="389">
        <f t="shared" si="24"/>
        <v>63.98</v>
      </c>
    </row>
    <row r="244" spans="1:7">
      <c r="A244" s="385">
        <v>88264</v>
      </c>
      <c r="B244" s="386" t="s">
        <v>352</v>
      </c>
      <c r="C244" s="446" t="s">
        <v>245</v>
      </c>
      <c r="D244" s="446" t="s">
        <v>246</v>
      </c>
      <c r="E244" s="387">
        <v>4.4000000000000004</v>
      </c>
      <c r="F244" s="388">
        <v>18.18</v>
      </c>
      <c r="G244" s="389">
        <f t="shared" si="24"/>
        <v>79.989999999999995</v>
      </c>
    </row>
    <row r="245" spans="1:7">
      <c r="A245" s="555"/>
      <c r="B245" s="556"/>
      <c r="C245" s="556"/>
      <c r="D245" s="556"/>
      <c r="E245" s="556"/>
      <c r="F245" s="386" t="s">
        <v>254</v>
      </c>
      <c r="G245" s="389">
        <f>SUM(G236:G244)</f>
        <v>386.23</v>
      </c>
    </row>
    <row r="246" spans="1:7" ht="30">
      <c r="A246" s="555"/>
      <c r="B246" s="556"/>
      <c r="C246" s="556"/>
      <c r="D246" s="556"/>
      <c r="E246" s="556"/>
      <c r="F246" s="391" t="s">
        <v>683</v>
      </c>
      <c r="G246" s="392">
        <v>0</v>
      </c>
    </row>
    <row r="247" spans="1:7">
      <c r="A247" s="555"/>
      <c r="B247" s="556"/>
      <c r="C247" s="556"/>
      <c r="D247" s="556"/>
      <c r="E247" s="556"/>
      <c r="F247" s="393" t="s">
        <v>256</v>
      </c>
      <c r="G247" s="394">
        <f>SUM(G245:G246)</f>
        <v>386.23</v>
      </c>
    </row>
    <row r="248" spans="1:7">
      <c r="A248" s="531" t="s">
        <v>357</v>
      </c>
      <c r="B248" s="532"/>
      <c r="C248" s="532"/>
      <c r="D248" s="532"/>
      <c r="E248" s="532"/>
      <c r="F248" s="532"/>
      <c r="G248" s="533"/>
    </row>
    <row r="249" spans="1:7">
      <c r="A249" s="534" t="s">
        <v>241</v>
      </c>
      <c r="B249" s="535"/>
      <c r="C249" s="460" t="s">
        <v>242</v>
      </c>
      <c r="D249" s="460" t="s">
        <v>2</v>
      </c>
      <c r="E249" s="460" t="s">
        <v>243</v>
      </c>
      <c r="F249" s="460" t="s">
        <v>244</v>
      </c>
      <c r="G249" s="461" t="s">
        <v>5</v>
      </c>
    </row>
    <row r="250" spans="1:7" ht="14.45" customHeight="1">
      <c r="A250" s="313">
        <v>30010</v>
      </c>
      <c r="B250" s="226" t="s">
        <v>312</v>
      </c>
      <c r="C250" s="444" t="s">
        <v>245</v>
      </c>
      <c r="D250" s="444" t="s">
        <v>271</v>
      </c>
      <c r="E250" s="206">
        <v>0.26</v>
      </c>
      <c r="F250" s="227">
        <v>43.08</v>
      </c>
      <c r="G250" s="311">
        <f>E250*F250</f>
        <v>11.2</v>
      </c>
    </row>
    <row r="251" spans="1:7">
      <c r="A251" s="313">
        <v>40257</v>
      </c>
      <c r="B251" s="226" t="s">
        <v>358</v>
      </c>
      <c r="C251" s="444" t="s">
        <v>245</v>
      </c>
      <c r="D251" s="444" t="s">
        <v>271</v>
      </c>
      <c r="E251" s="206">
        <v>2.5000000000000001E-2</v>
      </c>
      <c r="F251" s="227">
        <v>511.61</v>
      </c>
      <c r="G251" s="311">
        <f t="shared" ref="G251:G256" si="25">E251*F251</f>
        <v>12.79</v>
      </c>
    </row>
    <row r="252" spans="1:7">
      <c r="A252" s="313">
        <v>50681</v>
      </c>
      <c r="B252" s="226" t="s">
        <v>359</v>
      </c>
      <c r="C252" s="444" t="s">
        <v>245</v>
      </c>
      <c r="D252" s="444" t="s">
        <v>271</v>
      </c>
      <c r="E252" s="206">
        <v>3.4000000000000002E-2</v>
      </c>
      <c r="F252" s="395">
        <v>2327.87</v>
      </c>
      <c r="G252" s="311">
        <f t="shared" si="25"/>
        <v>79.150000000000006</v>
      </c>
    </row>
    <row r="253" spans="1:7">
      <c r="A253" s="313">
        <v>60045</v>
      </c>
      <c r="B253" s="226" t="s">
        <v>360</v>
      </c>
      <c r="C253" s="444" t="s">
        <v>245</v>
      </c>
      <c r="D253" s="444" t="s">
        <v>90</v>
      </c>
      <c r="E253" s="206">
        <v>0.88</v>
      </c>
      <c r="F253" s="227">
        <v>75.45</v>
      </c>
      <c r="G253" s="311">
        <f t="shared" si="25"/>
        <v>66.400000000000006</v>
      </c>
    </row>
    <row r="254" spans="1:7">
      <c r="A254" s="313">
        <v>110143</v>
      </c>
      <c r="B254" s="226" t="s">
        <v>361</v>
      </c>
      <c r="C254" s="444" t="s">
        <v>245</v>
      </c>
      <c r="D254" s="444" t="s">
        <v>90</v>
      </c>
      <c r="E254" s="206">
        <v>0.97</v>
      </c>
      <c r="F254" s="227">
        <v>9.0399999999999991</v>
      </c>
      <c r="G254" s="311">
        <f t="shared" si="25"/>
        <v>8.77</v>
      </c>
    </row>
    <row r="255" spans="1:7">
      <c r="A255" s="313">
        <v>110763</v>
      </c>
      <c r="B255" s="226" t="s">
        <v>362</v>
      </c>
      <c r="C255" s="444" t="s">
        <v>245</v>
      </c>
      <c r="D255" s="444" t="s">
        <v>90</v>
      </c>
      <c r="E255" s="206">
        <v>0.97</v>
      </c>
      <c r="F255" s="227">
        <v>36.69</v>
      </c>
      <c r="G255" s="311">
        <f t="shared" si="25"/>
        <v>35.590000000000003</v>
      </c>
    </row>
    <row r="256" spans="1:7">
      <c r="A256" s="313">
        <v>130113</v>
      </c>
      <c r="B256" s="226" t="s">
        <v>363</v>
      </c>
      <c r="C256" s="444" t="s">
        <v>245</v>
      </c>
      <c r="D256" s="444" t="s">
        <v>90</v>
      </c>
      <c r="E256" s="206">
        <v>0.16</v>
      </c>
      <c r="F256" s="227">
        <v>40.450000000000003</v>
      </c>
      <c r="G256" s="311">
        <f t="shared" si="25"/>
        <v>6.47</v>
      </c>
    </row>
    <row r="257" spans="1:7">
      <c r="A257" s="529"/>
      <c r="B257" s="530"/>
      <c r="C257" s="530"/>
      <c r="D257" s="530"/>
      <c r="E257" s="530"/>
      <c r="F257" s="226" t="s">
        <v>254</v>
      </c>
      <c r="G257" s="311">
        <v>220.37</v>
      </c>
    </row>
    <row r="258" spans="1:7" ht="28.9" customHeight="1">
      <c r="A258" s="529"/>
      <c r="B258" s="530"/>
      <c r="C258" s="530"/>
      <c r="D258" s="530"/>
      <c r="E258" s="530"/>
      <c r="F258" s="391" t="s">
        <v>683</v>
      </c>
      <c r="G258" s="312">
        <v>0</v>
      </c>
    </row>
    <row r="259" spans="1:7">
      <c r="A259" s="529"/>
      <c r="B259" s="530"/>
      <c r="C259" s="530"/>
      <c r="D259" s="530"/>
      <c r="E259" s="530"/>
      <c r="F259" s="229" t="s">
        <v>256</v>
      </c>
      <c r="G259" s="317">
        <f>G257</f>
        <v>220.37</v>
      </c>
    </row>
    <row r="260" spans="1:7">
      <c r="A260" s="531" t="s">
        <v>364</v>
      </c>
      <c r="B260" s="532"/>
      <c r="C260" s="532"/>
      <c r="D260" s="532"/>
      <c r="E260" s="532"/>
      <c r="F260" s="532"/>
      <c r="G260" s="533"/>
    </row>
    <row r="261" spans="1:7">
      <c r="A261" s="534" t="s">
        <v>241</v>
      </c>
      <c r="B261" s="535"/>
      <c r="C261" s="460" t="s">
        <v>242</v>
      </c>
      <c r="D261" s="460" t="s">
        <v>2</v>
      </c>
      <c r="E261" s="460" t="s">
        <v>243</v>
      </c>
      <c r="F261" s="460" t="s">
        <v>244</v>
      </c>
      <c r="G261" s="461" t="s">
        <v>5</v>
      </c>
    </row>
    <row r="262" spans="1:7">
      <c r="A262" s="313" t="s">
        <v>365</v>
      </c>
      <c r="B262" s="226" t="s">
        <v>366</v>
      </c>
      <c r="C262" s="444" t="s">
        <v>245</v>
      </c>
      <c r="D262" s="444" t="s">
        <v>26</v>
      </c>
      <c r="E262" s="206">
        <v>1</v>
      </c>
      <c r="F262" s="227">
        <v>6.57</v>
      </c>
      <c r="G262" s="311">
        <f>E262*F262</f>
        <v>6.57</v>
      </c>
    </row>
    <row r="263" spans="1:7">
      <c r="A263" s="313">
        <v>88247</v>
      </c>
      <c r="B263" s="226" t="s">
        <v>699</v>
      </c>
      <c r="C263" s="444" t="s">
        <v>245</v>
      </c>
      <c r="D263" s="444" t="s">
        <v>246</v>
      </c>
      <c r="E263" s="206">
        <v>0.1</v>
      </c>
      <c r="F263" s="227">
        <v>14.54</v>
      </c>
      <c r="G263" s="311">
        <f t="shared" ref="G263:G264" si="26">E263*F263</f>
        <v>1.45</v>
      </c>
    </row>
    <row r="264" spans="1:7">
      <c r="A264" s="313">
        <v>88264</v>
      </c>
      <c r="B264" s="226" t="s">
        <v>352</v>
      </c>
      <c r="C264" s="444" t="s">
        <v>245</v>
      </c>
      <c r="D264" s="444" t="s">
        <v>246</v>
      </c>
      <c r="E264" s="206">
        <v>0.2</v>
      </c>
      <c r="F264" s="227">
        <v>18.18</v>
      </c>
      <c r="G264" s="311">
        <f t="shared" si="26"/>
        <v>3.64</v>
      </c>
    </row>
    <row r="265" spans="1:7">
      <c r="A265" s="529"/>
      <c r="B265" s="530"/>
      <c r="C265" s="530"/>
      <c r="D265" s="530"/>
      <c r="E265" s="530"/>
      <c r="F265" s="226" t="s">
        <v>254</v>
      </c>
      <c r="G265" s="311">
        <f>SUM(G262:G264)</f>
        <v>11.66</v>
      </c>
    </row>
    <row r="266" spans="1:7" s="367" customFormat="1" ht="28.9" customHeight="1">
      <c r="A266" s="529"/>
      <c r="B266" s="530"/>
      <c r="C266" s="530"/>
      <c r="D266" s="530"/>
      <c r="E266" s="530"/>
      <c r="F266" s="391" t="s">
        <v>683</v>
      </c>
      <c r="G266" s="312">
        <v>0</v>
      </c>
    </row>
    <row r="267" spans="1:7">
      <c r="A267" s="529"/>
      <c r="B267" s="530"/>
      <c r="C267" s="530"/>
      <c r="D267" s="530"/>
      <c r="E267" s="530"/>
      <c r="F267" s="229" t="s">
        <v>256</v>
      </c>
      <c r="G267" s="317">
        <f>SUM(G265:G266)</f>
        <v>11.66</v>
      </c>
    </row>
    <row r="268" spans="1:7">
      <c r="A268" s="531" t="s">
        <v>367</v>
      </c>
      <c r="B268" s="532"/>
      <c r="C268" s="532"/>
      <c r="D268" s="532"/>
      <c r="E268" s="532"/>
      <c r="F268" s="532"/>
      <c r="G268" s="533"/>
    </row>
    <row r="269" spans="1:7">
      <c r="A269" s="534" t="s">
        <v>241</v>
      </c>
      <c r="B269" s="535"/>
      <c r="C269" s="460" t="s">
        <v>242</v>
      </c>
      <c r="D269" s="460" t="s">
        <v>2</v>
      </c>
      <c r="E269" s="460" t="s">
        <v>243</v>
      </c>
      <c r="F269" s="460" t="s">
        <v>244</v>
      </c>
      <c r="G269" s="461" t="s">
        <v>5</v>
      </c>
    </row>
    <row r="270" spans="1:7">
      <c r="A270" s="313" t="s">
        <v>368</v>
      </c>
      <c r="B270" s="226" t="s">
        <v>366</v>
      </c>
      <c r="C270" s="444" t="s">
        <v>245</v>
      </c>
      <c r="D270" s="444" t="s">
        <v>26</v>
      </c>
      <c r="E270" s="206">
        <v>1</v>
      </c>
      <c r="F270" s="227">
        <v>7.05</v>
      </c>
      <c r="G270" s="311">
        <f>E270*F270</f>
        <v>7.05</v>
      </c>
    </row>
    <row r="271" spans="1:7">
      <c r="A271" s="313">
        <v>88247</v>
      </c>
      <c r="B271" s="226" t="s">
        <v>699</v>
      </c>
      <c r="C271" s="444" t="s">
        <v>245</v>
      </c>
      <c r="D271" s="444" t="s">
        <v>246</v>
      </c>
      <c r="E271" s="206">
        <v>0.11</v>
      </c>
      <c r="F271" s="227">
        <v>14.54</v>
      </c>
      <c r="G271" s="311">
        <f t="shared" ref="G271:G272" si="27">E271*F271</f>
        <v>1.6</v>
      </c>
    </row>
    <row r="272" spans="1:7">
      <c r="A272" s="313">
        <v>88264</v>
      </c>
      <c r="B272" s="226" t="s">
        <v>352</v>
      </c>
      <c r="C272" s="444" t="s">
        <v>245</v>
      </c>
      <c r="D272" s="444" t="s">
        <v>246</v>
      </c>
      <c r="E272" s="206">
        <v>0.22</v>
      </c>
      <c r="F272" s="227">
        <v>18.18</v>
      </c>
      <c r="G272" s="311">
        <f t="shared" si="27"/>
        <v>4</v>
      </c>
    </row>
    <row r="273" spans="1:7">
      <c r="A273" s="529"/>
      <c r="B273" s="530"/>
      <c r="C273" s="530"/>
      <c r="D273" s="530"/>
      <c r="E273" s="530"/>
      <c r="F273" s="226" t="s">
        <v>254</v>
      </c>
      <c r="G273" s="311">
        <f>SUM(G270:G272)</f>
        <v>12.65</v>
      </c>
    </row>
    <row r="274" spans="1:7" ht="30">
      <c r="A274" s="529"/>
      <c r="B274" s="530"/>
      <c r="C274" s="530"/>
      <c r="D274" s="530"/>
      <c r="E274" s="530"/>
      <c r="F274" s="391" t="s">
        <v>683</v>
      </c>
      <c r="G274" s="312">
        <v>0</v>
      </c>
    </row>
    <row r="275" spans="1:7">
      <c r="A275" s="529"/>
      <c r="B275" s="530"/>
      <c r="C275" s="530"/>
      <c r="D275" s="530"/>
      <c r="E275" s="530"/>
      <c r="F275" s="229" t="s">
        <v>256</v>
      </c>
      <c r="G275" s="317">
        <f>SUM(G273:G274)</f>
        <v>12.65</v>
      </c>
    </row>
    <row r="276" spans="1:7">
      <c r="A276" s="531" t="s">
        <v>369</v>
      </c>
      <c r="B276" s="532"/>
      <c r="C276" s="532"/>
      <c r="D276" s="532"/>
      <c r="E276" s="532"/>
      <c r="F276" s="532"/>
      <c r="G276" s="533"/>
    </row>
    <row r="277" spans="1:7">
      <c r="A277" s="534" t="s">
        <v>241</v>
      </c>
      <c r="B277" s="535"/>
      <c r="C277" s="460" t="s">
        <v>242</v>
      </c>
      <c r="D277" s="460" t="s">
        <v>2</v>
      </c>
      <c r="E277" s="460" t="s">
        <v>243</v>
      </c>
      <c r="F277" s="460" t="s">
        <v>244</v>
      </c>
      <c r="G277" s="461" t="s">
        <v>5</v>
      </c>
    </row>
    <row r="278" spans="1:7">
      <c r="A278" s="313" t="s">
        <v>370</v>
      </c>
      <c r="B278" s="226" t="s">
        <v>371</v>
      </c>
      <c r="C278" s="444" t="s">
        <v>245</v>
      </c>
      <c r="D278" s="444" t="s">
        <v>43</v>
      </c>
      <c r="E278" s="206">
        <v>1</v>
      </c>
      <c r="F278" s="227">
        <v>4.46</v>
      </c>
      <c r="G278" s="311">
        <f>E278*F278</f>
        <v>4.46</v>
      </c>
    </row>
    <row r="279" spans="1:7">
      <c r="A279" s="313">
        <v>88247</v>
      </c>
      <c r="B279" s="226" t="s">
        <v>699</v>
      </c>
      <c r="C279" s="444" t="s">
        <v>245</v>
      </c>
      <c r="D279" s="444" t="s">
        <v>246</v>
      </c>
      <c r="E279" s="206">
        <v>0.25</v>
      </c>
      <c r="F279" s="227">
        <v>14.54</v>
      </c>
      <c r="G279" s="311">
        <f t="shared" ref="G279:G280" si="28">E279*F279</f>
        <v>3.64</v>
      </c>
    </row>
    <row r="280" spans="1:7">
      <c r="A280" s="313">
        <v>88264</v>
      </c>
      <c r="B280" s="226" t="s">
        <v>352</v>
      </c>
      <c r="C280" s="444" t="s">
        <v>245</v>
      </c>
      <c r="D280" s="444" t="s">
        <v>246</v>
      </c>
      <c r="E280" s="206">
        <v>0.5</v>
      </c>
      <c r="F280" s="227">
        <v>18.18</v>
      </c>
      <c r="G280" s="311">
        <f t="shared" si="28"/>
        <v>9.09</v>
      </c>
    </row>
    <row r="281" spans="1:7">
      <c r="A281" s="529"/>
      <c r="B281" s="530"/>
      <c r="C281" s="530"/>
      <c r="D281" s="530"/>
      <c r="E281" s="530"/>
      <c r="F281" s="226" t="s">
        <v>254</v>
      </c>
      <c r="G281" s="311">
        <f>SUM(G278:G280)</f>
        <v>17.190000000000001</v>
      </c>
    </row>
    <row r="282" spans="1:7" ht="30">
      <c r="A282" s="529"/>
      <c r="B282" s="530"/>
      <c r="C282" s="530"/>
      <c r="D282" s="530"/>
      <c r="E282" s="530"/>
      <c r="F282" s="391" t="s">
        <v>683</v>
      </c>
      <c r="G282" s="312">
        <v>0</v>
      </c>
    </row>
    <row r="283" spans="1:7">
      <c r="A283" s="529"/>
      <c r="B283" s="530"/>
      <c r="C283" s="530"/>
      <c r="D283" s="530"/>
      <c r="E283" s="530"/>
      <c r="F283" s="229" t="s">
        <v>256</v>
      </c>
      <c r="G283" s="317">
        <f>SUM(G281:G282)</f>
        <v>17.190000000000001</v>
      </c>
    </row>
    <row r="284" spans="1:7" s="236" customFormat="1">
      <c r="A284" s="531" t="s">
        <v>609</v>
      </c>
      <c r="B284" s="532"/>
      <c r="C284" s="532"/>
      <c r="D284" s="532"/>
      <c r="E284" s="532"/>
      <c r="F284" s="532"/>
      <c r="G284" s="533"/>
    </row>
    <row r="285" spans="1:7" s="236" customFormat="1">
      <c r="A285" s="534" t="s">
        <v>241</v>
      </c>
      <c r="B285" s="535"/>
      <c r="C285" s="460" t="s">
        <v>242</v>
      </c>
      <c r="D285" s="460" t="s">
        <v>2</v>
      </c>
      <c r="E285" s="460" t="s">
        <v>243</v>
      </c>
      <c r="F285" s="460" t="s">
        <v>244</v>
      </c>
      <c r="G285" s="461" t="s">
        <v>5</v>
      </c>
    </row>
    <row r="286" spans="1:7" s="236" customFormat="1">
      <c r="A286" s="313">
        <v>88247</v>
      </c>
      <c r="B286" s="226" t="s">
        <v>699</v>
      </c>
      <c r="C286" s="444" t="s">
        <v>245</v>
      </c>
      <c r="D286" s="444" t="s">
        <v>246</v>
      </c>
      <c r="E286" s="206">
        <v>1</v>
      </c>
      <c r="F286" s="227">
        <v>14.54</v>
      </c>
      <c r="G286" s="311">
        <f>F286*E286</f>
        <v>14.54</v>
      </c>
    </row>
    <row r="287" spans="1:7" s="236" customFormat="1">
      <c r="A287" s="313">
        <v>88264</v>
      </c>
      <c r="B287" s="226" t="s">
        <v>352</v>
      </c>
      <c r="C287" s="444" t="s">
        <v>245</v>
      </c>
      <c r="D287" s="444" t="s">
        <v>246</v>
      </c>
      <c r="E287" s="206">
        <v>1</v>
      </c>
      <c r="F287" s="227">
        <v>18.18</v>
      </c>
      <c r="G287" s="311">
        <f>F287*E287</f>
        <v>18.18</v>
      </c>
    </row>
    <row r="288" spans="1:7" s="236" customFormat="1">
      <c r="A288" s="310" t="s">
        <v>611</v>
      </c>
      <c r="B288" s="226" t="s">
        <v>610</v>
      </c>
      <c r="C288" s="444" t="s">
        <v>245</v>
      </c>
      <c r="D288" s="444" t="s">
        <v>43</v>
      </c>
      <c r="E288" s="206">
        <v>1</v>
      </c>
      <c r="F288" s="227">
        <v>50</v>
      </c>
      <c r="G288" s="311">
        <v>50</v>
      </c>
    </row>
    <row r="289" spans="1:7" s="236" customFormat="1">
      <c r="A289" s="529"/>
      <c r="B289" s="530"/>
      <c r="C289" s="530"/>
      <c r="D289" s="530"/>
      <c r="E289" s="530"/>
      <c r="F289" s="226" t="s">
        <v>254</v>
      </c>
      <c r="G289" s="311">
        <f>SUM(G286:G288)</f>
        <v>82.72</v>
      </c>
    </row>
    <row r="290" spans="1:7" s="236" customFormat="1" ht="30">
      <c r="A290" s="529"/>
      <c r="B290" s="530"/>
      <c r="C290" s="530"/>
      <c r="D290" s="530"/>
      <c r="E290" s="530"/>
      <c r="F290" s="391" t="s">
        <v>683</v>
      </c>
      <c r="G290" s="312">
        <v>0</v>
      </c>
    </row>
    <row r="291" spans="1:7" s="236" customFormat="1">
      <c r="A291" s="529"/>
      <c r="B291" s="530"/>
      <c r="C291" s="530"/>
      <c r="D291" s="530"/>
      <c r="E291" s="530"/>
      <c r="F291" s="229" t="s">
        <v>256</v>
      </c>
      <c r="G291" s="317">
        <f>G289+G290</f>
        <v>82.72</v>
      </c>
    </row>
    <row r="292" spans="1:7" s="236" customFormat="1">
      <c r="A292" s="531" t="s">
        <v>751</v>
      </c>
      <c r="B292" s="532"/>
      <c r="C292" s="532"/>
      <c r="D292" s="532"/>
      <c r="E292" s="532"/>
      <c r="F292" s="532"/>
      <c r="G292" s="533"/>
    </row>
    <row r="293" spans="1:7" s="236" customFormat="1">
      <c r="A293" s="534" t="s">
        <v>241</v>
      </c>
      <c r="B293" s="535"/>
      <c r="C293" s="460" t="s">
        <v>242</v>
      </c>
      <c r="D293" s="460" t="s">
        <v>2</v>
      </c>
      <c r="E293" s="460" t="s">
        <v>243</v>
      </c>
      <c r="F293" s="460" t="s">
        <v>244</v>
      </c>
      <c r="G293" s="461" t="s">
        <v>5</v>
      </c>
    </row>
    <row r="294" spans="1:7" s="236" customFormat="1">
      <c r="A294" s="313">
        <v>88247</v>
      </c>
      <c r="B294" s="226" t="s">
        <v>699</v>
      </c>
      <c r="C294" s="444" t="s">
        <v>245</v>
      </c>
      <c r="D294" s="444" t="s">
        <v>246</v>
      </c>
      <c r="E294" s="206">
        <v>1</v>
      </c>
      <c r="F294" s="227">
        <v>14.54</v>
      </c>
      <c r="G294" s="311">
        <f>F294*E294</f>
        <v>14.54</v>
      </c>
    </row>
    <row r="295" spans="1:7" s="236" customFormat="1">
      <c r="A295" s="313">
        <v>88264</v>
      </c>
      <c r="B295" s="226" t="s">
        <v>352</v>
      </c>
      <c r="C295" s="444" t="s">
        <v>245</v>
      </c>
      <c r="D295" s="444" t="s">
        <v>246</v>
      </c>
      <c r="E295" s="206">
        <v>1</v>
      </c>
      <c r="F295" s="227">
        <v>18.18</v>
      </c>
      <c r="G295" s="311">
        <f>F295*E295</f>
        <v>18.18</v>
      </c>
    </row>
    <row r="296" spans="1:7" s="236" customFormat="1">
      <c r="A296" s="310" t="s">
        <v>611</v>
      </c>
      <c r="B296" s="226" t="s">
        <v>752</v>
      </c>
      <c r="C296" s="444" t="s">
        <v>245</v>
      </c>
      <c r="D296" s="444" t="s">
        <v>43</v>
      </c>
      <c r="E296" s="206">
        <v>1</v>
      </c>
      <c r="F296" s="227">
        <v>30</v>
      </c>
      <c r="G296" s="311">
        <v>30</v>
      </c>
    </row>
    <row r="297" spans="1:7" s="236" customFormat="1">
      <c r="A297" s="529"/>
      <c r="B297" s="530"/>
      <c r="C297" s="530"/>
      <c r="D297" s="530"/>
      <c r="E297" s="530"/>
      <c r="F297" s="226" t="s">
        <v>254</v>
      </c>
      <c r="G297" s="311">
        <f>SUM(G294:G296)</f>
        <v>62.72</v>
      </c>
    </row>
    <row r="298" spans="1:7" s="236" customFormat="1" ht="30">
      <c r="A298" s="529"/>
      <c r="B298" s="530"/>
      <c r="C298" s="530"/>
      <c r="D298" s="530"/>
      <c r="E298" s="530"/>
      <c r="F298" s="391" t="s">
        <v>683</v>
      </c>
      <c r="G298" s="312">
        <v>0</v>
      </c>
    </row>
    <row r="299" spans="1:7" s="236" customFormat="1">
      <c r="A299" s="529"/>
      <c r="B299" s="530"/>
      <c r="C299" s="530"/>
      <c r="D299" s="530"/>
      <c r="E299" s="530"/>
      <c r="F299" s="229" t="s">
        <v>256</v>
      </c>
      <c r="G299" s="317">
        <f>G297+G298</f>
        <v>62.72</v>
      </c>
    </row>
    <row r="300" spans="1:7">
      <c r="A300" s="531" t="s">
        <v>372</v>
      </c>
      <c r="B300" s="532"/>
      <c r="C300" s="532"/>
      <c r="D300" s="532"/>
      <c r="E300" s="532"/>
      <c r="F300" s="532"/>
      <c r="G300" s="533"/>
    </row>
    <row r="301" spans="1:7">
      <c r="A301" s="534" t="s">
        <v>241</v>
      </c>
      <c r="B301" s="535"/>
      <c r="C301" s="460" t="s">
        <v>242</v>
      </c>
      <c r="D301" s="460" t="s">
        <v>2</v>
      </c>
      <c r="E301" s="460" t="s">
        <v>243</v>
      </c>
      <c r="F301" s="460" t="s">
        <v>244</v>
      </c>
      <c r="G301" s="461" t="s">
        <v>5</v>
      </c>
    </row>
    <row r="302" spans="1:7">
      <c r="A302" s="313" t="s">
        <v>379</v>
      </c>
      <c r="B302" s="204" t="s">
        <v>380</v>
      </c>
      <c r="C302" s="444" t="s">
        <v>245</v>
      </c>
      <c r="D302" s="444" t="s">
        <v>43</v>
      </c>
      <c r="E302" s="217">
        <v>0.25</v>
      </c>
      <c r="F302" s="218">
        <v>10.99</v>
      </c>
      <c r="G302" s="318">
        <f>E302*F302</f>
        <v>2.75</v>
      </c>
    </row>
    <row r="303" spans="1:7">
      <c r="A303" s="313" t="s">
        <v>387</v>
      </c>
      <c r="B303" s="201" t="s">
        <v>388</v>
      </c>
      <c r="C303" s="444" t="s">
        <v>245</v>
      </c>
      <c r="D303" s="444" t="s">
        <v>26</v>
      </c>
      <c r="E303" s="217">
        <v>4</v>
      </c>
      <c r="F303" s="218">
        <v>3.01</v>
      </c>
      <c r="G303" s="318">
        <f t="shared" ref="G303:G311" si="29">E303*F303</f>
        <v>12.04</v>
      </c>
    </row>
    <row r="304" spans="1:7">
      <c r="A304" s="313" t="s">
        <v>373</v>
      </c>
      <c r="B304" s="204" t="s">
        <v>374</v>
      </c>
      <c r="C304" s="444" t="s">
        <v>245</v>
      </c>
      <c r="D304" s="444" t="s">
        <v>43</v>
      </c>
      <c r="E304" s="217">
        <v>0.25</v>
      </c>
      <c r="F304" s="218">
        <v>9.11</v>
      </c>
      <c r="G304" s="318">
        <f t="shared" si="29"/>
        <v>2.2799999999999998</v>
      </c>
    </row>
    <row r="305" spans="1:7" ht="14.45" customHeight="1">
      <c r="A305" s="313" t="s">
        <v>381</v>
      </c>
      <c r="B305" s="204" t="s">
        <v>382</v>
      </c>
      <c r="C305" s="444" t="s">
        <v>245</v>
      </c>
      <c r="D305" s="444" t="s">
        <v>43</v>
      </c>
      <c r="E305" s="217">
        <v>0.25</v>
      </c>
      <c r="F305" s="218">
        <v>12.37</v>
      </c>
      <c r="G305" s="318">
        <f t="shared" si="29"/>
        <v>3.09</v>
      </c>
    </row>
    <row r="306" spans="1:7">
      <c r="A306" s="313" t="s">
        <v>383</v>
      </c>
      <c r="B306" s="204" t="s">
        <v>384</v>
      </c>
      <c r="C306" s="444" t="s">
        <v>245</v>
      </c>
      <c r="D306" s="444" t="s">
        <v>26</v>
      </c>
      <c r="E306" s="217">
        <v>1.5</v>
      </c>
      <c r="F306" s="218">
        <v>5.78</v>
      </c>
      <c r="G306" s="318">
        <f t="shared" si="29"/>
        <v>8.67</v>
      </c>
    </row>
    <row r="307" spans="1:7">
      <c r="A307" s="313" t="s">
        <v>377</v>
      </c>
      <c r="B307" s="204" t="s">
        <v>378</v>
      </c>
      <c r="C307" s="444" t="s">
        <v>245</v>
      </c>
      <c r="D307" s="444" t="s">
        <v>43</v>
      </c>
      <c r="E307" s="217">
        <v>0.5</v>
      </c>
      <c r="F307" s="218">
        <v>3.95</v>
      </c>
      <c r="G307" s="318">
        <f t="shared" si="29"/>
        <v>1.98</v>
      </c>
    </row>
    <row r="308" spans="1:7">
      <c r="A308" s="313" t="s">
        <v>385</v>
      </c>
      <c r="B308" s="204" t="s">
        <v>386</v>
      </c>
      <c r="C308" s="444" t="s">
        <v>245</v>
      </c>
      <c r="D308" s="444" t="s">
        <v>43</v>
      </c>
      <c r="E308" s="217">
        <v>0.5</v>
      </c>
      <c r="F308" s="218">
        <v>21.06</v>
      </c>
      <c r="G308" s="318">
        <f t="shared" si="29"/>
        <v>10.53</v>
      </c>
    </row>
    <row r="309" spans="1:7">
      <c r="A309" s="313" t="s">
        <v>375</v>
      </c>
      <c r="B309" s="204" t="s">
        <v>376</v>
      </c>
      <c r="C309" s="444" t="s">
        <v>245</v>
      </c>
      <c r="D309" s="444" t="s">
        <v>43</v>
      </c>
      <c r="E309" s="217">
        <v>0.25</v>
      </c>
      <c r="F309" s="218">
        <v>6.39</v>
      </c>
      <c r="G309" s="318">
        <f t="shared" si="29"/>
        <v>1.6</v>
      </c>
    </row>
    <row r="310" spans="1:7">
      <c r="A310" s="313">
        <v>88248</v>
      </c>
      <c r="B310" s="204" t="s">
        <v>711</v>
      </c>
      <c r="C310" s="444" t="s">
        <v>245</v>
      </c>
      <c r="D310" s="444" t="s">
        <v>246</v>
      </c>
      <c r="E310" s="217">
        <v>8</v>
      </c>
      <c r="F310" s="218">
        <v>14.01</v>
      </c>
      <c r="G310" s="318">
        <f t="shared" si="29"/>
        <v>112.08</v>
      </c>
    </row>
    <row r="311" spans="1:7">
      <c r="A311" s="313">
        <v>88267</v>
      </c>
      <c r="B311" s="204" t="s">
        <v>712</v>
      </c>
      <c r="C311" s="444" t="s">
        <v>245</v>
      </c>
      <c r="D311" s="444" t="s">
        <v>246</v>
      </c>
      <c r="E311" s="217">
        <v>8</v>
      </c>
      <c r="F311" s="218">
        <v>17.61</v>
      </c>
      <c r="G311" s="318">
        <f t="shared" si="29"/>
        <v>140.88</v>
      </c>
    </row>
    <row r="312" spans="1:7">
      <c r="A312" s="529"/>
      <c r="B312" s="530"/>
      <c r="C312" s="530"/>
      <c r="D312" s="530"/>
      <c r="E312" s="530"/>
      <c r="F312" s="226" t="s">
        <v>254</v>
      </c>
      <c r="G312" s="311">
        <v>295.89999999999998</v>
      </c>
    </row>
    <row r="313" spans="1:7" ht="30">
      <c r="A313" s="529"/>
      <c r="B313" s="530"/>
      <c r="C313" s="530"/>
      <c r="D313" s="530"/>
      <c r="E313" s="530"/>
      <c r="F313" s="391" t="s">
        <v>683</v>
      </c>
      <c r="G313" s="312">
        <v>0</v>
      </c>
    </row>
    <row r="314" spans="1:7">
      <c r="A314" s="529"/>
      <c r="B314" s="530"/>
      <c r="C314" s="530"/>
      <c r="D314" s="530"/>
      <c r="E314" s="530"/>
      <c r="F314" s="229" t="s">
        <v>256</v>
      </c>
      <c r="G314" s="317">
        <f>G312</f>
        <v>295.89999999999998</v>
      </c>
    </row>
    <row r="315" spans="1:7">
      <c r="A315" s="531" t="s">
        <v>389</v>
      </c>
      <c r="B315" s="532"/>
      <c r="C315" s="532"/>
      <c r="D315" s="532"/>
      <c r="E315" s="532"/>
      <c r="F315" s="532"/>
      <c r="G315" s="533"/>
    </row>
    <row r="316" spans="1:7">
      <c r="A316" s="534" t="s">
        <v>241</v>
      </c>
      <c r="B316" s="535"/>
      <c r="C316" s="460" t="s">
        <v>242</v>
      </c>
      <c r="D316" s="460" t="s">
        <v>2</v>
      </c>
      <c r="E316" s="460" t="s">
        <v>243</v>
      </c>
      <c r="F316" s="460" t="s">
        <v>244</v>
      </c>
      <c r="G316" s="461" t="s">
        <v>5</v>
      </c>
    </row>
    <row r="317" spans="1:7">
      <c r="A317" s="313" t="s">
        <v>390</v>
      </c>
      <c r="B317" s="204" t="s">
        <v>654</v>
      </c>
      <c r="C317" s="444" t="s">
        <v>245</v>
      </c>
      <c r="D317" s="444" t="s">
        <v>43</v>
      </c>
      <c r="E317" s="217">
        <v>0.75</v>
      </c>
      <c r="F317" s="218">
        <v>3.3</v>
      </c>
      <c r="G317" s="318">
        <f>E317*F317</f>
        <v>2.48</v>
      </c>
    </row>
    <row r="318" spans="1:7" ht="14.45" customHeight="1">
      <c r="A318" s="313" t="s">
        <v>394</v>
      </c>
      <c r="B318" s="204" t="s">
        <v>659</v>
      </c>
      <c r="C318" s="444" t="s">
        <v>245</v>
      </c>
      <c r="D318" s="444" t="s">
        <v>26</v>
      </c>
      <c r="E318" s="217">
        <v>9</v>
      </c>
      <c r="F318" s="218">
        <v>5.43</v>
      </c>
      <c r="G318" s="318">
        <f t="shared" ref="G318:G324" si="30">E318*F318</f>
        <v>48.87</v>
      </c>
    </row>
    <row r="319" spans="1:7">
      <c r="A319" s="313" t="s">
        <v>391</v>
      </c>
      <c r="B319" s="204" t="s">
        <v>655</v>
      </c>
      <c r="C319" s="444" t="s">
        <v>245</v>
      </c>
      <c r="D319" s="444" t="s">
        <v>43</v>
      </c>
      <c r="E319" s="217">
        <v>1</v>
      </c>
      <c r="F319" s="218">
        <v>0.79</v>
      </c>
      <c r="G319" s="318">
        <f t="shared" si="30"/>
        <v>0.79</v>
      </c>
    </row>
    <row r="320" spans="1:7">
      <c r="A320" s="313" t="s">
        <v>392</v>
      </c>
      <c r="B320" s="204" t="s">
        <v>656</v>
      </c>
      <c r="C320" s="444" t="s">
        <v>245</v>
      </c>
      <c r="D320" s="444" t="s">
        <v>43</v>
      </c>
      <c r="E320" s="217">
        <v>2</v>
      </c>
      <c r="F320" s="218">
        <v>2.67</v>
      </c>
      <c r="G320" s="318">
        <f t="shared" si="30"/>
        <v>5.34</v>
      </c>
    </row>
    <row r="321" spans="1:7">
      <c r="A321" s="313" t="s">
        <v>713</v>
      </c>
      <c r="B321" s="204" t="s">
        <v>658</v>
      </c>
      <c r="C321" s="444" t="s">
        <v>245</v>
      </c>
      <c r="D321" s="444" t="s">
        <v>43</v>
      </c>
      <c r="E321" s="217">
        <v>0.75</v>
      </c>
      <c r="F321" s="218">
        <v>4</v>
      </c>
      <c r="G321" s="318">
        <f t="shared" si="30"/>
        <v>3</v>
      </c>
    </row>
    <row r="322" spans="1:7">
      <c r="A322" s="313" t="s">
        <v>393</v>
      </c>
      <c r="B322" s="204" t="s">
        <v>657</v>
      </c>
      <c r="C322" s="444" t="s">
        <v>245</v>
      </c>
      <c r="D322" s="444" t="s">
        <v>26</v>
      </c>
      <c r="E322" s="217">
        <v>3</v>
      </c>
      <c r="F322" s="218">
        <v>22.6</v>
      </c>
      <c r="G322" s="318">
        <f t="shared" si="30"/>
        <v>67.8</v>
      </c>
    </row>
    <row r="323" spans="1:7">
      <c r="A323" s="313">
        <v>88248</v>
      </c>
      <c r="B323" s="204" t="s">
        <v>711</v>
      </c>
      <c r="C323" s="444" t="s">
        <v>245</v>
      </c>
      <c r="D323" s="444" t="s">
        <v>246</v>
      </c>
      <c r="E323" s="217">
        <v>8</v>
      </c>
      <c r="F323" s="218">
        <v>14.01</v>
      </c>
      <c r="G323" s="318">
        <f t="shared" si="30"/>
        <v>112.08</v>
      </c>
    </row>
    <row r="324" spans="1:7">
      <c r="A324" s="313">
        <v>88267</v>
      </c>
      <c r="B324" s="204" t="s">
        <v>712</v>
      </c>
      <c r="C324" s="444" t="s">
        <v>245</v>
      </c>
      <c r="D324" s="444" t="s">
        <v>246</v>
      </c>
      <c r="E324" s="217">
        <v>6</v>
      </c>
      <c r="F324" s="218">
        <v>17.61</v>
      </c>
      <c r="G324" s="318">
        <f t="shared" si="30"/>
        <v>105.66</v>
      </c>
    </row>
    <row r="325" spans="1:7">
      <c r="A325" s="529"/>
      <c r="B325" s="530"/>
      <c r="C325" s="530"/>
      <c r="D325" s="530"/>
      <c r="E325" s="530"/>
      <c r="F325" s="226" t="s">
        <v>254</v>
      </c>
      <c r="G325" s="311">
        <f>SUM(G317:G324)</f>
        <v>346.02</v>
      </c>
    </row>
    <row r="326" spans="1:7" ht="30">
      <c r="A326" s="529"/>
      <c r="B326" s="530"/>
      <c r="C326" s="530"/>
      <c r="D326" s="530"/>
      <c r="E326" s="530"/>
      <c r="F326" s="391" t="s">
        <v>683</v>
      </c>
      <c r="G326" s="312">
        <v>0</v>
      </c>
    </row>
    <row r="327" spans="1:7">
      <c r="A327" s="529"/>
      <c r="B327" s="530"/>
      <c r="C327" s="530"/>
      <c r="D327" s="530"/>
      <c r="E327" s="530"/>
      <c r="F327" s="229" t="s">
        <v>256</v>
      </c>
      <c r="G327" s="317">
        <f>G325</f>
        <v>346.02</v>
      </c>
    </row>
    <row r="328" spans="1:7" ht="27.6" customHeight="1">
      <c r="A328" s="531" t="s">
        <v>749</v>
      </c>
      <c r="B328" s="532"/>
      <c r="C328" s="532"/>
      <c r="D328" s="532"/>
      <c r="E328" s="532"/>
      <c r="F328" s="532"/>
      <c r="G328" s="533"/>
    </row>
    <row r="329" spans="1:7">
      <c r="A329" s="534" t="s">
        <v>241</v>
      </c>
      <c r="B329" s="535"/>
      <c r="C329" s="460" t="s">
        <v>242</v>
      </c>
      <c r="D329" s="460" t="s">
        <v>2</v>
      </c>
      <c r="E329" s="460" t="s">
        <v>243</v>
      </c>
      <c r="F329" s="460" t="s">
        <v>244</v>
      </c>
      <c r="G329" s="461" t="s">
        <v>5</v>
      </c>
    </row>
    <row r="330" spans="1:7" ht="75">
      <c r="A330" s="321" t="s">
        <v>395</v>
      </c>
      <c r="B330" s="224" t="s">
        <v>396</v>
      </c>
      <c r="C330" s="233" t="s">
        <v>279</v>
      </c>
      <c r="D330" s="447" t="s">
        <v>397</v>
      </c>
      <c r="E330" s="212">
        <v>0.1293</v>
      </c>
      <c r="F330" s="212">
        <v>82.66</v>
      </c>
      <c r="G330" s="323">
        <v>10.68</v>
      </c>
    </row>
    <row r="331" spans="1:7" ht="75">
      <c r="A331" s="321" t="s">
        <v>398</v>
      </c>
      <c r="B331" s="232" t="s">
        <v>399</v>
      </c>
      <c r="C331" s="233" t="s">
        <v>279</v>
      </c>
      <c r="D331" s="447" t="s">
        <v>400</v>
      </c>
      <c r="E331" s="212">
        <v>0.43480000000000002</v>
      </c>
      <c r="F331" s="212">
        <v>34.21</v>
      </c>
      <c r="G331" s="323">
        <f t="shared" ref="G331:G336" si="31">E331*F331</f>
        <v>14.87</v>
      </c>
    </row>
    <row r="332" spans="1:7">
      <c r="A332" s="321" t="s">
        <v>401</v>
      </c>
      <c r="B332" s="231" t="s">
        <v>402</v>
      </c>
      <c r="C332" s="233" t="s">
        <v>279</v>
      </c>
      <c r="D332" s="447" t="s">
        <v>331</v>
      </c>
      <c r="E332" s="212">
        <v>3570</v>
      </c>
      <c r="F332" s="212">
        <v>0.28999999999999998</v>
      </c>
      <c r="G332" s="407">
        <f t="shared" si="31"/>
        <v>1035.3</v>
      </c>
    </row>
    <row r="333" spans="1:7" ht="45">
      <c r="A333" s="321" t="s">
        <v>403</v>
      </c>
      <c r="B333" s="224" t="s">
        <v>404</v>
      </c>
      <c r="C333" s="233" t="s">
        <v>279</v>
      </c>
      <c r="D333" s="447" t="s">
        <v>405</v>
      </c>
      <c r="E333" s="406">
        <v>1.55E-2</v>
      </c>
      <c r="F333" s="212">
        <v>366.27</v>
      </c>
      <c r="G333" s="323">
        <v>5.67</v>
      </c>
    </row>
    <row r="334" spans="1:7" ht="22.5" customHeight="1">
      <c r="A334" s="321" t="s">
        <v>407</v>
      </c>
      <c r="B334" s="231" t="s">
        <v>288</v>
      </c>
      <c r="C334" s="233" t="s">
        <v>279</v>
      </c>
      <c r="D334" s="447" t="s">
        <v>246</v>
      </c>
      <c r="E334" s="406">
        <v>70.611900000000006</v>
      </c>
      <c r="F334" s="212">
        <v>18.02</v>
      </c>
      <c r="G334" s="407">
        <v>1272.42</v>
      </c>
    </row>
    <row r="335" spans="1:7" ht="15" customHeight="1">
      <c r="A335" s="321" t="s">
        <v>280</v>
      </c>
      <c r="B335" s="231" t="s">
        <v>281</v>
      </c>
      <c r="C335" s="233" t="s">
        <v>279</v>
      </c>
      <c r="D335" s="447" t="s">
        <v>246</v>
      </c>
      <c r="E335" s="406">
        <v>70.611900000000006</v>
      </c>
      <c r="F335" s="212">
        <v>14.36</v>
      </c>
      <c r="G335" s="407">
        <v>1013.98</v>
      </c>
    </row>
    <row r="336" spans="1:7" ht="30">
      <c r="A336" s="321" t="s">
        <v>408</v>
      </c>
      <c r="B336" s="224" t="s">
        <v>409</v>
      </c>
      <c r="C336" s="233" t="s">
        <v>279</v>
      </c>
      <c r="D336" s="447" t="s">
        <v>405</v>
      </c>
      <c r="E336" s="406">
        <v>0.2</v>
      </c>
      <c r="F336" s="212">
        <v>683.45</v>
      </c>
      <c r="G336" s="323">
        <f t="shared" si="31"/>
        <v>136.69</v>
      </c>
    </row>
    <row r="337" spans="1:7" ht="30">
      <c r="A337" s="321" t="s">
        <v>410</v>
      </c>
      <c r="B337" s="232" t="s">
        <v>411</v>
      </c>
      <c r="C337" s="233" t="s">
        <v>279</v>
      </c>
      <c r="D337" s="447" t="s">
        <v>250</v>
      </c>
      <c r="E337" s="406">
        <v>6.17</v>
      </c>
      <c r="F337" s="246">
        <v>6.04</v>
      </c>
      <c r="G337" s="323">
        <v>37.26</v>
      </c>
    </row>
    <row r="338" spans="1:7" ht="60">
      <c r="A338" s="321" t="s">
        <v>412</v>
      </c>
      <c r="B338" s="224" t="s">
        <v>413</v>
      </c>
      <c r="C338" s="233" t="s">
        <v>279</v>
      </c>
      <c r="D338" s="447" t="s">
        <v>250</v>
      </c>
      <c r="E338" s="212">
        <v>35.708399999999997</v>
      </c>
      <c r="F338" s="212">
        <v>11.02</v>
      </c>
      <c r="G338" s="323">
        <v>393.5</v>
      </c>
    </row>
    <row r="339" spans="1:7" ht="60">
      <c r="A339" s="321" t="s">
        <v>414</v>
      </c>
      <c r="B339" s="232" t="s">
        <v>415</v>
      </c>
      <c r="C339" s="233" t="s">
        <v>279</v>
      </c>
      <c r="D339" s="447" t="s">
        <v>405</v>
      </c>
      <c r="E339" s="212">
        <v>0.59499999999999997</v>
      </c>
      <c r="F339" s="212">
        <v>143.26</v>
      </c>
      <c r="G339" s="323">
        <v>85.23</v>
      </c>
    </row>
    <row r="340" spans="1:7" ht="45">
      <c r="A340" s="321" t="s">
        <v>416</v>
      </c>
      <c r="B340" s="224" t="s">
        <v>417</v>
      </c>
      <c r="C340" s="233" t="s">
        <v>279</v>
      </c>
      <c r="D340" s="447" t="s">
        <v>405</v>
      </c>
      <c r="E340" s="212">
        <v>1.3452</v>
      </c>
      <c r="F340" s="212">
        <v>384.26</v>
      </c>
      <c r="G340" s="323">
        <v>516.9</v>
      </c>
    </row>
    <row r="341" spans="1:7" s="225" customFormat="1" ht="45">
      <c r="A341" s="321" t="s">
        <v>418</v>
      </c>
      <c r="B341" s="232" t="s">
        <v>419</v>
      </c>
      <c r="C341" s="233" t="s">
        <v>279</v>
      </c>
      <c r="D341" s="447" t="s">
        <v>420</v>
      </c>
      <c r="E341" s="406">
        <v>2</v>
      </c>
      <c r="F341" s="212">
        <v>46.42</v>
      </c>
      <c r="G341" s="323">
        <v>92.84</v>
      </c>
    </row>
    <row r="342" spans="1:7" s="225" customFormat="1" ht="30">
      <c r="A342" s="321" t="s">
        <v>421</v>
      </c>
      <c r="B342" s="224" t="s">
        <v>422</v>
      </c>
      <c r="C342" s="233" t="s">
        <v>279</v>
      </c>
      <c r="D342" s="447" t="s">
        <v>405</v>
      </c>
      <c r="E342" s="212">
        <v>0.4536</v>
      </c>
      <c r="F342" s="396">
        <v>1731.01</v>
      </c>
      <c r="G342" s="323">
        <v>785.18</v>
      </c>
    </row>
    <row r="343" spans="1:7" s="225" customFormat="1" ht="45">
      <c r="A343" s="321" t="s">
        <v>423</v>
      </c>
      <c r="B343" s="232" t="s">
        <v>424</v>
      </c>
      <c r="C343" s="233" t="s">
        <v>279</v>
      </c>
      <c r="D343" s="447" t="s">
        <v>405</v>
      </c>
      <c r="E343" s="212">
        <v>2.7216</v>
      </c>
      <c r="F343" s="246">
        <v>607.63</v>
      </c>
      <c r="G343" s="407">
        <v>1653.72</v>
      </c>
    </row>
    <row r="344" spans="1:7">
      <c r="A344" s="529"/>
      <c r="B344" s="530"/>
      <c r="C344" s="530"/>
      <c r="D344" s="530"/>
      <c r="E344" s="530"/>
      <c r="F344" s="245" t="s">
        <v>256</v>
      </c>
      <c r="G344" s="322">
        <f>SUM(G330:G343)</f>
        <v>7054.24</v>
      </c>
    </row>
    <row r="345" spans="1:7">
      <c r="A345" s="531" t="s">
        <v>714</v>
      </c>
      <c r="B345" s="532"/>
      <c r="C345" s="532"/>
      <c r="D345" s="532"/>
      <c r="E345" s="532"/>
      <c r="F345" s="532"/>
      <c r="G345" s="533"/>
    </row>
    <row r="346" spans="1:7">
      <c r="A346" s="534" t="s">
        <v>241</v>
      </c>
      <c r="B346" s="535"/>
      <c r="C346" s="460" t="s">
        <v>242</v>
      </c>
      <c r="D346" s="460" t="s">
        <v>2</v>
      </c>
      <c r="E346" s="460" t="s">
        <v>243</v>
      </c>
      <c r="F346" s="460" t="s">
        <v>244</v>
      </c>
      <c r="G346" s="461" t="s">
        <v>5</v>
      </c>
    </row>
    <row r="347" spans="1:7" ht="14.45" customHeight="1">
      <c r="A347" s="321" t="s">
        <v>305</v>
      </c>
      <c r="B347" s="232" t="s">
        <v>519</v>
      </c>
      <c r="C347" s="233" t="s">
        <v>245</v>
      </c>
      <c r="D347" s="447" t="s">
        <v>405</v>
      </c>
      <c r="E347" s="234">
        <v>1.6</v>
      </c>
      <c r="F347" s="246">
        <v>112.5</v>
      </c>
      <c r="G347" s="323">
        <f>E347*F347</f>
        <v>180</v>
      </c>
    </row>
    <row r="348" spans="1:7">
      <c r="A348" s="321">
        <v>20174</v>
      </c>
      <c r="B348" s="232" t="s">
        <v>517</v>
      </c>
      <c r="C348" s="233" t="s">
        <v>245</v>
      </c>
      <c r="D348" s="447" t="s">
        <v>405</v>
      </c>
      <c r="E348" s="234">
        <v>9</v>
      </c>
      <c r="F348" s="246">
        <v>89.36</v>
      </c>
      <c r="G348" s="323">
        <f t="shared" ref="G348:G353" si="32">E348*F348</f>
        <v>804.24</v>
      </c>
    </row>
    <row r="349" spans="1:7" s="235" customFormat="1">
      <c r="A349" s="321">
        <v>30010</v>
      </c>
      <c r="B349" s="232" t="s">
        <v>312</v>
      </c>
      <c r="C349" s="233" t="s">
        <v>245</v>
      </c>
      <c r="D349" s="447" t="s">
        <v>405</v>
      </c>
      <c r="E349" s="234">
        <v>7</v>
      </c>
      <c r="F349" s="246">
        <v>43.08</v>
      </c>
      <c r="G349" s="323">
        <f t="shared" si="32"/>
        <v>301.56</v>
      </c>
    </row>
    <row r="350" spans="1:7" s="235" customFormat="1">
      <c r="A350" s="321">
        <v>40025</v>
      </c>
      <c r="B350" s="232" t="s">
        <v>313</v>
      </c>
      <c r="C350" s="233" t="s">
        <v>245</v>
      </c>
      <c r="D350" s="447" t="s">
        <v>405</v>
      </c>
      <c r="E350" s="234">
        <v>0.23</v>
      </c>
      <c r="F350" s="246">
        <v>449.34</v>
      </c>
      <c r="G350" s="323">
        <f t="shared" si="32"/>
        <v>103.35</v>
      </c>
    </row>
    <row r="351" spans="1:7" s="235" customFormat="1">
      <c r="A351" s="321">
        <v>40026</v>
      </c>
      <c r="B351" s="232" t="s">
        <v>314</v>
      </c>
      <c r="C351" s="233" t="s">
        <v>245</v>
      </c>
      <c r="D351" s="447" t="s">
        <v>405</v>
      </c>
      <c r="E351" s="234">
        <v>0.05</v>
      </c>
      <c r="F351" s="396">
        <v>1004.74</v>
      </c>
      <c r="G351" s="323">
        <f t="shared" si="32"/>
        <v>50.24</v>
      </c>
    </row>
    <row r="352" spans="1:7">
      <c r="A352" s="321">
        <v>50757</v>
      </c>
      <c r="B352" s="232" t="s">
        <v>520</v>
      </c>
      <c r="C352" s="233" t="s">
        <v>245</v>
      </c>
      <c r="D352" s="447" t="s">
        <v>405</v>
      </c>
      <c r="E352" s="234">
        <v>0.15</v>
      </c>
      <c r="F352" s="396">
        <v>2732.24</v>
      </c>
      <c r="G352" s="323">
        <f t="shared" si="32"/>
        <v>409.84</v>
      </c>
    </row>
    <row r="353" spans="1:7">
      <c r="A353" s="321">
        <v>60046</v>
      </c>
      <c r="B353" s="232" t="s">
        <v>521</v>
      </c>
      <c r="C353" s="233" t="s">
        <v>245</v>
      </c>
      <c r="D353" s="447" t="s">
        <v>420</v>
      </c>
      <c r="E353" s="234">
        <v>10.5</v>
      </c>
      <c r="F353" s="396">
        <v>55.8</v>
      </c>
      <c r="G353" s="323">
        <f t="shared" si="32"/>
        <v>585.9</v>
      </c>
    </row>
    <row r="354" spans="1:7" s="235" customFormat="1">
      <c r="A354" s="529"/>
      <c r="B354" s="530"/>
      <c r="C354" s="530"/>
      <c r="D354" s="530"/>
      <c r="E354" s="530"/>
      <c r="F354" s="226" t="s">
        <v>254</v>
      </c>
      <c r="G354" s="329">
        <v>2435.13</v>
      </c>
    </row>
    <row r="355" spans="1:7" ht="28.9" customHeight="1">
      <c r="A355" s="529"/>
      <c r="B355" s="530"/>
      <c r="C355" s="530"/>
      <c r="D355" s="530"/>
      <c r="E355" s="530"/>
      <c r="F355" s="391" t="s">
        <v>683</v>
      </c>
      <c r="G355" s="312">
        <v>0</v>
      </c>
    </row>
    <row r="356" spans="1:7" ht="20.25" customHeight="1">
      <c r="A356" s="529"/>
      <c r="B356" s="530"/>
      <c r="C356" s="530"/>
      <c r="D356" s="530"/>
      <c r="E356" s="530"/>
      <c r="F356" s="229" t="s">
        <v>256</v>
      </c>
      <c r="G356" s="338">
        <f>SUM(G354:G355)</f>
        <v>2435.13</v>
      </c>
    </row>
    <row r="357" spans="1:7">
      <c r="A357" s="531" t="s">
        <v>743</v>
      </c>
      <c r="B357" s="532"/>
      <c r="C357" s="532"/>
      <c r="D357" s="532"/>
      <c r="E357" s="532"/>
      <c r="F357" s="532"/>
      <c r="G357" s="533"/>
    </row>
    <row r="358" spans="1:7">
      <c r="A358" s="534" t="s">
        <v>241</v>
      </c>
      <c r="B358" s="535"/>
      <c r="C358" s="460" t="s">
        <v>242</v>
      </c>
      <c r="D358" s="460" t="s">
        <v>2</v>
      </c>
      <c r="E358" s="460" t="s">
        <v>243</v>
      </c>
      <c r="F358" s="460" t="s">
        <v>244</v>
      </c>
      <c r="G358" s="461" t="s">
        <v>5</v>
      </c>
    </row>
    <row r="359" spans="1:7" s="236" customFormat="1" ht="75">
      <c r="A359" s="315" t="s">
        <v>395</v>
      </c>
      <c r="B359" s="238" t="s">
        <v>396</v>
      </c>
      <c r="C359" s="240" t="s">
        <v>279</v>
      </c>
      <c r="D359" s="239" t="s">
        <v>397</v>
      </c>
      <c r="E359" s="241" t="s">
        <v>406</v>
      </c>
      <c r="F359" s="241">
        <v>82.66</v>
      </c>
      <c r="G359" s="324">
        <f>E359*F359</f>
        <v>1.28</v>
      </c>
    </row>
    <row r="360" spans="1:7" s="236" customFormat="1" ht="75">
      <c r="A360" s="315" t="s">
        <v>398</v>
      </c>
      <c r="B360" s="238" t="s">
        <v>399</v>
      </c>
      <c r="C360" s="240" t="s">
        <v>279</v>
      </c>
      <c r="D360" s="239" t="s">
        <v>400</v>
      </c>
      <c r="E360" s="241" t="s">
        <v>523</v>
      </c>
      <c r="F360" s="241">
        <v>34.21</v>
      </c>
      <c r="G360" s="324">
        <f t="shared" ref="G360:G364" si="33">E360*F360</f>
        <v>1.78</v>
      </c>
    </row>
    <row r="361" spans="1:7" s="236" customFormat="1" ht="30">
      <c r="A361" s="315" t="s">
        <v>524</v>
      </c>
      <c r="B361" s="238" t="s">
        <v>525</v>
      </c>
      <c r="C361" s="240" t="s">
        <v>279</v>
      </c>
      <c r="D361" s="239" t="s">
        <v>331</v>
      </c>
      <c r="E361" s="241" t="s">
        <v>332</v>
      </c>
      <c r="F361" s="241">
        <v>52.72</v>
      </c>
      <c r="G361" s="324">
        <f t="shared" si="33"/>
        <v>52.72</v>
      </c>
    </row>
    <row r="362" spans="1:7">
      <c r="A362" s="325" t="s">
        <v>407</v>
      </c>
      <c r="B362" s="242" t="s">
        <v>288</v>
      </c>
      <c r="C362" s="240" t="s">
        <v>279</v>
      </c>
      <c r="D362" s="244" t="s">
        <v>246</v>
      </c>
      <c r="E362" s="243" t="s">
        <v>526</v>
      </c>
      <c r="F362" s="243">
        <v>18.02</v>
      </c>
      <c r="G362" s="324">
        <v>1.1499999999999999</v>
      </c>
    </row>
    <row r="363" spans="1:7">
      <c r="A363" s="325" t="s">
        <v>280</v>
      </c>
      <c r="B363" s="242" t="s">
        <v>281</v>
      </c>
      <c r="C363" s="240" t="s">
        <v>279</v>
      </c>
      <c r="D363" s="244" t="s">
        <v>246</v>
      </c>
      <c r="E363" s="243" t="s">
        <v>526</v>
      </c>
      <c r="F363" s="243">
        <v>14.36</v>
      </c>
      <c r="G363" s="324">
        <f t="shared" si="33"/>
        <v>0.92</v>
      </c>
    </row>
    <row r="364" spans="1:7" ht="60">
      <c r="A364" s="325" t="s">
        <v>527</v>
      </c>
      <c r="B364" s="415" t="s">
        <v>528</v>
      </c>
      <c r="C364" s="240" t="s">
        <v>279</v>
      </c>
      <c r="D364" s="239" t="s">
        <v>405</v>
      </c>
      <c r="E364" s="241" t="s">
        <v>529</v>
      </c>
      <c r="F364" s="241">
        <v>124.73</v>
      </c>
      <c r="G364" s="324">
        <f t="shared" si="33"/>
        <v>2.39</v>
      </c>
    </row>
    <row r="365" spans="1:7" ht="19.5" customHeight="1">
      <c r="A365" s="529"/>
      <c r="B365" s="530"/>
      <c r="C365" s="530"/>
      <c r="D365" s="530"/>
      <c r="E365" s="530"/>
      <c r="F365" s="245" t="s">
        <v>256</v>
      </c>
      <c r="G365" s="316">
        <v>60.24</v>
      </c>
    </row>
    <row r="366" spans="1:7" ht="22.5" customHeight="1">
      <c r="A366" s="531" t="s">
        <v>744</v>
      </c>
      <c r="B366" s="532"/>
      <c r="C366" s="532"/>
      <c r="D366" s="532"/>
      <c r="E366" s="532"/>
      <c r="F366" s="532"/>
      <c r="G366" s="533"/>
    </row>
    <row r="367" spans="1:7">
      <c r="A367" s="534" t="s">
        <v>241</v>
      </c>
      <c r="B367" s="535"/>
      <c r="C367" s="460" t="s">
        <v>242</v>
      </c>
      <c r="D367" s="460" t="s">
        <v>2</v>
      </c>
      <c r="E367" s="460" t="s">
        <v>243</v>
      </c>
      <c r="F367" s="460" t="s">
        <v>244</v>
      </c>
      <c r="G367" s="461" t="s">
        <v>5</v>
      </c>
    </row>
    <row r="368" spans="1:7" ht="30">
      <c r="A368" s="326" t="s">
        <v>532</v>
      </c>
      <c r="B368" s="248" t="s">
        <v>533</v>
      </c>
      <c r="C368" s="249" t="s">
        <v>279</v>
      </c>
      <c r="D368" s="250" t="s">
        <v>405</v>
      </c>
      <c r="E368" s="246" t="s">
        <v>534</v>
      </c>
      <c r="F368" s="246">
        <v>59</v>
      </c>
      <c r="G368" s="323">
        <v>0.11</v>
      </c>
    </row>
    <row r="369" spans="1:7">
      <c r="A369" s="326" t="s">
        <v>535</v>
      </c>
      <c r="B369" s="247" t="s">
        <v>536</v>
      </c>
      <c r="C369" s="249" t="s">
        <v>279</v>
      </c>
      <c r="D369" s="250" t="s">
        <v>250</v>
      </c>
      <c r="E369" s="246" t="s">
        <v>337</v>
      </c>
      <c r="F369" s="246">
        <v>0.76</v>
      </c>
      <c r="G369" s="323">
        <f t="shared" ref="G369:G374" si="34">E369*F369</f>
        <v>1.52</v>
      </c>
    </row>
    <row r="370" spans="1:7" ht="30">
      <c r="A370" s="326" t="s">
        <v>537</v>
      </c>
      <c r="B370" s="248" t="s">
        <v>538</v>
      </c>
      <c r="C370" s="249" t="s">
        <v>279</v>
      </c>
      <c r="D370" s="250" t="s">
        <v>331</v>
      </c>
      <c r="E370" s="246" t="s">
        <v>332</v>
      </c>
      <c r="F370" s="246">
        <v>98.22</v>
      </c>
      <c r="G370" s="323">
        <f t="shared" si="34"/>
        <v>98.22</v>
      </c>
    </row>
    <row r="371" spans="1:7" ht="30">
      <c r="A371" s="326" t="s">
        <v>539</v>
      </c>
      <c r="B371" s="248" t="s">
        <v>540</v>
      </c>
      <c r="C371" s="249" t="s">
        <v>279</v>
      </c>
      <c r="D371" s="250" t="s">
        <v>246</v>
      </c>
      <c r="E371" s="246" t="s">
        <v>332</v>
      </c>
      <c r="F371" s="246">
        <v>13.8</v>
      </c>
      <c r="G371" s="323">
        <f t="shared" si="34"/>
        <v>13.8</v>
      </c>
    </row>
    <row r="372" spans="1:7" ht="30">
      <c r="A372" s="326" t="s">
        <v>541</v>
      </c>
      <c r="B372" s="248" t="s">
        <v>542</v>
      </c>
      <c r="C372" s="249" t="s">
        <v>279</v>
      </c>
      <c r="D372" s="250" t="s">
        <v>246</v>
      </c>
      <c r="E372" s="246" t="s">
        <v>332</v>
      </c>
      <c r="F372" s="246">
        <v>17.600000000000001</v>
      </c>
      <c r="G372" s="323">
        <f t="shared" si="34"/>
        <v>17.600000000000001</v>
      </c>
    </row>
    <row r="373" spans="1:7">
      <c r="A373" s="326" t="s">
        <v>407</v>
      </c>
      <c r="B373" s="247" t="s">
        <v>288</v>
      </c>
      <c r="C373" s="249" t="s">
        <v>279</v>
      </c>
      <c r="D373" s="250" t="s">
        <v>246</v>
      </c>
      <c r="E373" s="246" t="s">
        <v>543</v>
      </c>
      <c r="F373" s="246">
        <v>18.02</v>
      </c>
      <c r="G373" s="323">
        <f t="shared" si="34"/>
        <v>27.03</v>
      </c>
    </row>
    <row r="374" spans="1:7">
      <c r="A374" s="326" t="s">
        <v>280</v>
      </c>
      <c r="B374" s="247" t="s">
        <v>281</v>
      </c>
      <c r="C374" s="249" t="s">
        <v>279</v>
      </c>
      <c r="D374" s="250" t="s">
        <v>246</v>
      </c>
      <c r="E374" s="246" t="s">
        <v>543</v>
      </c>
      <c r="F374" s="246">
        <v>14.36</v>
      </c>
      <c r="G374" s="323">
        <f t="shared" si="34"/>
        <v>21.54</v>
      </c>
    </row>
    <row r="375" spans="1:7" ht="22.5" customHeight="1">
      <c r="A375" s="529"/>
      <c r="B375" s="530"/>
      <c r="C375" s="530"/>
      <c r="D375" s="530"/>
      <c r="E375" s="530"/>
      <c r="F375" s="245" t="s">
        <v>256</v>
      </c>
      <c r="G375" s="316">
        <f>SUM(G368:G374)</f>
        <v>179.82</v>
      </c>
    </row>
    <row r="376" spans="1:7" s="236" customFormat="1" ht="22.5" customHeight="1">
      <c r="A376" s="531" t="s">
        <v>754</v>
      </c>
      <c r="B376" s="532"/>
      <c r="C376" s="532"/>
      <c r="D376" s="532"/>
      <c r="E376" s="532"/>
      <c r="F376" s="532"/>
      <c r="G376" s="533"/>
    </row>
    <row r="377" spans="1:7" s="236" customFormat="1">
      <c r="A377" s="534" t="s">
        <v>241</v>
      </c>
      <c r="B377" s="535"/>
      <c r="C377" s="460" t="s">
        <v>242</v>
      </c>
      <c r="D377" s="460" t="s">
        <v>2</v>
      </c>
      <c r="E377" s="460" t="s">
        <v>243</v>
      </c>
      <c r="F377" s="460" t="s">
        <v>244</v>
      </c>
      <c r="G377" s="461" t="s">
        <v>5</v>
      </c>
    </row>
    <row r="378" spans="1:7" s="236" customFormat="1">
      <c r="A378" s="412" t="s">
        <v>660</v>
      </c>
      <c r="B378" s="248" t="s">
        <v>756</v>
      </c>
      <c r="C378" s="373" t="s">
        <v>279</v>
      </c>
      <c r="D378" s="250" t="s">
        <v>43</v>
      </c>
      <c r="E378" s="363">
        <v>4</v>
      </c>
      <c r="F378" s="246">
        <v>28.53</v>
      </c>
      <c r="G378" s="323">
        <f>E378*F378</f>
        <v>114.12</v>
      </c>
    </row>
    <row r="379" spans="1:7" s="236" customFormat="1">
      <c r="A379" s="412" t="s">
        <v>662</v>
      </c>
      <c r="B379" s="247" t="s">
        <v>757</v>
      </c>
      <c r="C379" s="373" t="s">
        <v>279</v>
      </c>
      <c r="D379" s="250" t="s">
        <v>43</v>
      </c>
      <c r="E379" s="363">
        <v>2</v>
      </c>
      <c r="F379" s="246">
        <v>9.92</v>
      </c>
      <c r="G379" s="323">
        <f t="shared" ref="G379:G385" si="35">E379*F379</f>
        <v>19.84</v>
      </c>
    </row>
    <row r="380" spans="1:7" s="236" customFormat="1">
      <c r="A380" s="412" t="s">
        <v>425</v>
      </c>
      <c r="B380" s="248" t="s">
        <v>481</v>
      </c>
      <c r="C380" s="373" t="s">
        <v>279</v>
      </c>
      <c r="D380" s="250" t="s">
        <v>26</v>
      </c>
      <c r="E380" s="363">
        <v>3.03</v>
      </c>
      <c r="F380" s="246">
        <v>0.18</v>
      </c>
      <c r="G380" s="323">
        <f t="shared" si="35"/>
        <v>0.55000000000000004</v>
      </c>
    </row>
    <row r="381" spans="1:7" s="236" customFormat="1">
      <c r="A381" s="412" t="s">
        <v>663</v>
      </c>
      <c r="B381" s="248" t="s">
        <v>758</v>
      </c>
      <c r="C381" s="373" t="s">
        <v>279</v>
      </c>
      <c r="D381" s="250" t="s">
        <v>26</v>
      </c>
      <c r="E381" s="363">
        <v>5</v>
      </c>
      <c r="F381" s="246">
        <v>237.35</v>
      </c>
      <c r="G381" s="323">
        <f t="shared" si="35"/>
        <v>1186.75</v>
      </c>
    </row>
    <row r="382" spans="1:7" s="236" customFormat="1">
      <c r="A382" s="412" t="s">
        <v>755</v>
      </c>
      <c r="B382" s="248" t="s">
        <v>759</v>
      </c>
      <c r="C382" s="373" t="s">
        <v>279</v>
      </c>
      <c r="D382" s="250" t="s">
        <v>43</v>
      </c>
      <c r="E382" s="363">
        <v>2</v>
      </c>
      <c r="F382" s="246">
        <v>13.55</v>
      </c>
      <c r="G382" s="323">
        <f t="shared" si="35"/>
        <v>27.1</v>
      </c>
    </row>
    <row r="383" spans="1:7" s="236" customFormat="1">
      <c r="A383" s="412" t="s">
        <v>661</v>
      </c>
      <c r="B383" s="248" t="s">
        <v>760</v>
      </c>
      <c r="C383" s="373" t="s">
        <v>279</v>
      </c>
      <c r="D383" s="250" t="s">
        <v>43</v>
      </c>
      <c r="E383" s="363">
        <v>1</v>
      </c>
      <c r="F383" s="246">
        <v>362.83</v>
      </c>
      <c r="G383" s="323">
        <f t="shared" si="35"/>
        <v>362.83</v>
      </c>
    </row>
    <row r="384" spans="1:7" s="236" customFormat="1">
      <c r="A384" s="412">
        <v>88248</v>
      </c>
      <c r="B384" s="247" t="s">
        <v>711</v>
      </c>
      <c r="C384" s="373" t="s">
        <v>279</v>
      </c>
      <c r="D384" s="250" t="s">
        <v>246</v>
      </c>
      <c r="E384" s="363">
        <v>8</v>
      </c>
      <c r="F384" s="246">
        <v>14.01</v>
      </c>
      <c r="G384" s="323">
        <f t="shared" si="35"/>
        <v>112.08</v>
      </c>
    </row>
    <row r="385" spans="1:7" s="236" customFormat="1">
      <c r="A385" s="412">
        <v>88267</v>
      </c>
      <c r="B385" s="247" t="s">
        <v>712</v>
      </c>
      <c r="C385" s="373" t="s">
        <v>279</v>
      </c>
      <c r="D385" s="250" t="s">
        <v>246</v>
      </c>
      <c r="E385" s="363">
        <v>8</v>
      </c>
      <c r="F385" s="246">
        <v>17.61</v>
      </c>
      <c r="G385" s="323">
        <f t="shared" si="35"/>
        <v>140.88</v>
      </c>
    </row>
    <row r="386" spans="1:7" s="236" customFormat="1" ht="22.5" customHeight="1">
      <c r="A386" s="529"/>
      <c r="B386" s="530"/>
      <c r="C386" s="530"/>
      <c r="D386" s="530"/>
      <c r="E386" s="530"/>
      <c r="F386" s="245" t="s">
        <v>256</v>
      </c>
      <c r="G386" s="322">
        <f>SUM(G378:G385)</f>
        <v>1964.15</v>
      </c>
    </row>
    <row r="387" spans="1:7">
      <c r="A387" s="531" t="s">
        <v>426</v>
      </c>
      <c r="B387" s="532"/>
      <c r="C387" s="532"/>
      <c r="D387" s="532"/>
      <c r="E387" s="532"/>
      <c r="F387" s="532"/>
      <c r="G387" s="533"/>
    </row>
    <row r="388" spans="1:7">
      <c r="A388" s="534" t="s">
        <v>241</v>
      </c>
      <c r="B388" s="535"/>
      <c r="C388" s="460" t="s">
        <v>242</v>
      </c>
      <c r="D388" s="460" t="s">
        <v>2</v>
      </c>
      <c r="E388" s="460" t="s">
        <v>243</v>
      </c>
      <c r="F388" s="460" t="s">
        <v>244</v>
      </c>
      <c r="G388" s="461" t="s">
        <v>5</v>
      </c>
    </row>
    <row r="389" spans="1:7">
      <c r="A389" s="313" t="s">
        <v>248</v>
      </c>
      <c r="B389" s="226" t="s">
        <v>249</v>
      </c>
      <c r="C389" s="444" t="s">
        <v>245</v>
      </c>
      <c r="D389" s="444" t="s">
        <v>250</v>
      </c>
      <c r="E389" s="200">
        <v>0.2</v>
      </c>
      <c r="F389" s="227">
        <v>9.5500000000000007</v>
      </c>
      <c r="G389" s="311">
        <f>E389*F389</f>
        <v>1.91</v>
      </c>
    </row>
    <row r="390" spans="1:7">
      <c r="A390" s="313" t="s">
        <v>427</v>
      </c>
      <c r="B390" s="226" t="s">
        <v>428</v>
      </c>
      <c r="C390" s="444" t="s">
        <v>245</v>
      </c>
      <c r="D390" s="444" t="s">
        <v>429</v>
      </c>
      <c r="E390" s="200">
        <v>0.1</v>
      </c>
      <c r="F390" s="227">
        <v>144</v>
      </c>
      <c r="G390" s="311">
        <f t="shared" ref="G390:G392" si="36">E390*F390</f>
        <v>14.4</v>
      </c>
    </row>
    <row r="391" spans="1:7">
      <c r="A391" s="313">
        <v>88239</v>
      </c>
      <c r="B391" s="226" t="s">
        <v>715</v>
      </c>
      <c r="C391" s="444" t="s">
        <v>245</v>
      </c>
      <c r="D391" s="444" t="s">
        <v>246</v>
      </c>
      <c r="E391" s="200">
        <v>0.9</v>
      </c>
      <c r="F391" s="227">
        <v>14.7</v>
      </c>
      <c r="G391" s="311">
        <f t="shared" si="36"/>
        <v>13.23</v>
      </c>
    </row>
    <row r="392" spans="1:7">
      <c r="A392" s="313">
        <v>88261</v>
      </c>
      <c r="B392" s="226" t="s">
        <v>682</v>
      </c>
      <c r="C392" s="444" t="s">
        <v>245</v>
      </c>
      <c r="D392" s="444" t="s">
        <v>246</v>
      </c>
      <c r="E392" s="200">
        <v>0.9</v>
      </c>
      <c r="F392" s="227">
        <v>17.940000000000001</v>
      </c>
      <c r="G392" s="311">
        <f t="shared" si="36"/>
        <v>16.149999999999999</v>
      </c>
    </row>
    <row r="393" spans="1:7">
      <c r="A393" s="529"/>
      <c r="B393" s="530"/>
      <c r="C393" s="530"/>
      <c r="D393" s="530"/>
      <c r="E393" s="530"/>
      <c r="F393" s="226" t="s">
        <v>254</v>
      </c>
      <c r="G393" s="311">
        <f>SUM(G389:G392)</f>
        <v>45.69</v>
      </c>
    </row>
    <row r="394" spans="1:7" ht="28.9" customHeight="1">
      <c r="A394" s="529"/>
      <c r="B394" s="530"/>
      <c r="C394" s="530"/>
      <c r="D394" s="530"/>
      <c r="E394" s="530"/>
      <c r="F394" s="391" t="s">
        <v>683</v>
      </c>
      <c r="G394" s="312">
        <v>0</v>
      </c>
    </row>
    <row r="395" spans="1:7">
      <c r="A395" s="529"/>
      <c r="B395" s="530"/>
      <c r="C395" s="530"/>
      <c r="D395" s="530"/>
      <c r="E395" s="530"/>
      <c r="F395" s="229" t="s">
        <v>256</v>
      </c>
      <c r="G395" s="317">
        <f>G393</f>
        <v>45.69</v>
      </c>
    </row>
    <row r="396" spans="1:7">
      <c r="A396" s="531" t="s">
        <v>716</v>
      </c>
      <c r="B396" s="532"/>
      <c r="C396" s="532"/>
      <c r="D396" s="532"/>
      <c r="E396" s="532"/>
      <c r="F396" s="532"/>
      <c r="G396" s="533"/>
    </row>
    <row r="397" spans="1:7">
      <c r="A397" s="534" t="s">
        <v>241</v>
      </c>
      <c r="B397" s="535"/>
      <c r="C397" s="460" t="s">
        <v>242</v>
      </c>
      <c r="D397" s="460" t="s">
        <v>2</v>
      </c>
      <c r="E397" s="460" t="s">
        <v>243</v>
      </c>
      <c r="F397" s="460" t="s">
        <v>244</v>
      </c>
      <c r="G397" s="461" t="s">
        <v>5</v>
      </c>
    </row>
    <row r="398" spans="1:7">
      <c r="A398" s="313" t="s">
        <v>430</v>
      </c>
      <c r="B398" s="226" t="s">
        <v>431</v>
      </c>
      <c r="C398" s="444" t="s">
        <v>245</v>
      </c>
      <c r="D398" s="444" t="s">
        <v>90</v>
      </c>
      <c r="E398" s="200">
        <v>1</v>
      </c>
      <c r="F398" s="227">
        <v>16.2</v>
      </c>
      <c r="G398" s="311">
        <f>E398*F398</f>
        <v>16.2</v>
      </c>
    </row>
    <row r="399" spans="1:7">
      <c r="A399" s="313">
        <v>88239</v>
      </c>
      <c r="B399" s="226" t="s">
        <v>715</v>
      </c>
      <c r="C399" s="444" t="s">
        <v>245</v>
      </c>
      <c r="D399" s="444" t="s">
        <v>246</v>
      </c>
      <c r="E399" s="200">
        <v>0.3</v>
      </c>
      <c r="F399" s="227">
        <v>14.7</v>
      </c>
      <c r="G399" s="311">
        <f t="shared" ref="G399:G400" si="37">E399*F399</f>
        <v>4.41</v>
      </c>
    </row>
    <row r="400" spans="1:7">
      <c r="A400" s="313">
        <v>88261</v>
      </c>
      <c r="B400" s="226" t="s">
        <v>682</v>
      </c>
      <c r="C400" s="444" t="s">
        <v>245</v>
      </c>
      <c r="D400" s="444" t="s">
        <v>246</v>
      </c>
      <c r="E400" s="200">
        <v>0.3</v>
      </c>
      <c r="F400" s="227">
        <v>17.940000000000001</v>
      </c>
      <c r="G400" s="311">
        <f t="shared" si="37"/>
        <v>5.38</v>
      </c>
    </row>
    <row r="401" spans="1:7">
      <c r="A401" s="529"/>
      <c r="B401" s="530"/>
      <c r="C401" s="530"/>
      <c r="D401" s="530"/>
      <c r="E401" s="530"/>
      <c r="F401" s="226" t="s">
        <v>254</v>
      </c>
      <c r="G401" s="311">
        <f>SUM(G398:G400)</f>
        <v>25.99</v>
      </c>
    </row>
    <row r="402" spans="1:7" ht="30">
      <c r="A402" s="529"/>
      <c r="B402" s="530"/>
      <c r="C402" s="530"/>
      <c r="D402" s="530"/>
      <c r="E402" s="530"/>
      <c r="F402" s="391" t="s">
        <v>683</v>
      </c>
      <c r="G402" s="312">
        <v>0</v>
      </c>
    </row>
    <row r="403" spans="1:7">
      <c r="A403" s="529"/>
      <c r="B403" s="530"/>
      <c r="C403" s="530"/>
      <c r="D403" s="530"/>
      <c r="E403" s="530"/>
      <c r="F403" s="229" t="s">
        <v>256</v>
      </c>
      <c r="G403" s="317">
        <f>SUM(G401:G402)</f>
        <v>25.99</v>
      </c>
    </row>
    <row r="404" spans="1:7">
      <c r="A404" s="531" t="s">
        <v>664</v>
      </c>
      <c r="B404" s="532"/>
      <c r="C404" s="532"/>
      <c r="D404" s="532"/>
      <c r="E404" s="532"/>
      <c r="F404" s="532"/>
      <c r="G404" s="533"/>
    </row>
    <row r="405" spans="1:7" ht="18.75" customHeight="1">
      <c r="A405" s="534" t="s">
        <v>241</v>
      </c>
      <c r="B405" s="535"/>
      <c r="C405" s="460" t="s">
        <v>242</v>
      </c>
      <c r="D405" s="460" t="s">
        <v>2</v>
      </c>
      <c r="E405" s="460" t="s">
        <v>243</v>
      </c>
      <c r="F405" s="460" t="s">
        <v>244</v>
      </c>
      <c r="G405" s="461" t="s">
        <v>5</v>
      </c>
    </row>
    <row r="406" spans="1:7">
      <c r="A406" s="313" t="s">
        <v>612</v>
      </c>
      <c r="B406" s="226" t="s">
        <v>613</v>
      </c>
      <c r="C406" s="444" t="s">
        <v>245</v>
      </c>
      <c r="D406" s="444" t="s">
        <v>90</v>
      </c>
      <c r="E406" s="200">
        <v>1.9</v>
      </c>
      <c r="F406" s="227">
        <v>187.74</v>
      </c>
      <c r="G406" s="311">
        <f>E406*F406</f>
        <v>356.71</v>
      </c>
    </row>
    <row r="407" spans="1:7">
      <c r="A407" s="313">
        <v>88239</v>
      </c>
      <c r="B407" s="226" t="s">
        <v>715</v>
      </c>
      <c r="C407" s="444" t="s">
        <v>245</v>
      </c>
      <c r="D407" s="444" t="s">
        <v>246</v>
      </c>
      <c r="E407" s="200">
        <v>1.2</v>
      </c>
      <c r="F407" s="227">
        <v>14.7</v>
      </c>
      <c r="G407" s="311">
        <f t="shared" ref="G407:G408" si="38">E407*F407</f>
        <v>17.64</v>
      </c>
    </row>
    <row r="408" spans="1:7">
      <c r="A408" s="313">
        <v>88261</v>
      </c>
      <c r="B408" s="226" t="s">
        <v>682</v>
      </c>
      <c r="C408" s="444" t="s">
        <v>245</v>
      </c>
      <c r="D408" s="444" t="s">
        <v>246</v>
      </c>
      <c r="E408" s="200">
        <v>4.7</v>
      </c>
      <c r="F408" s="227">
        <v>17.940000000000001</v>
      </c>
      <c r="G408" s="311">
        <f t="shared" si="38"/>
        <v>84.32</v>
      </c>
    </row>
    <row r="409" spans="1:7">
      <c r="A409" s="313">
        <v>88309</v>
      </c>
      <c r="B409" s="226" t="s">
        <v>288</v>
      </c>
      <c r="C409" s="444" t="s">
        <v>245</v>
      </c>
      <c r="D409" s="444" t="s">
        <v>246</v>
      </c>
      <c r="E409" s="200">
        <v>0.3</v>
      </c>
      <c r="F409" s="227">
        <v>18.03</v>
      </c>
      <c r="G409" s="311">
        <f>E409*F409</f>
        <v>5.41</v>
      </c>
    </row>
    <row r="410" spans="1:7">
      <c r="A410" s="529"/>
      <c r="B410" s="530"/>
      <c r="C410" s="530"/>
      <c r="D410" s="530"/>
      <c r="E410" s="530"/>
      <c r="F410" s="226" t="s">
        <v>254</v>
      </c>
      <c r="G410" s="311">
        <v>464.08</v>
      </c>
    </row>
    <row r="411" spans="1:7" ht="30">
      <c r="A411" s="529"/>
      <c r="B411" s="530"/>
      <c r="C411" s="530"/>
      <c r="D411" s="530"/>
      <c r="E411" s="530"/>
      <c r="F411" s="391" t="s">
        <v>683</v>
      </c>
      <c r="G411" s="312">
        <v>0</v>
      </c>
    </row>
    <row r="412" spans="1:7">
      <c r="A412" s="529"/>
      <c r="B412" s="530"/>
      <c r="C412" s="530"/>
      <c r="D412" s="530"/>
      <c r="E412" s="530"/>
      <c r="F412" s="229" t="s">
        <v>256</v>
      </c>
      <c r="G412" s="317">
        <f>G410+G411</f>
        <v>464.08</v>
      </c>
    </row>
    <row r="413" spans="1:7">
      <c r="A413" s="531" t="s">
        <v>432</v>
      </c>
      <c r="B413" s="532"/>
      <c r="C413" s="532"/>
      <c r="D413" s="532"/>
      <c r="E413" s="532"/>
      <c r="F413" s="532"/>
      <c r="G413" s="533"/>
    </row>
    <row r="414" spans="1:7">
      <c r="A414" s="534" t="s">
        <v>241</v>
      </c>
      <c r="B414" s="535"/>
      <c r="C414" s="460" t="s">
        <v>242</v>
      </c>
      <c r="D414" s="460" t="s">
        <v>2</v>
      </c>
      <c r="E414" s="460" t="s">
        <v>243</v>
      </c>
      <c r="F414" s="460" t="s">
        <v>244</v>
      </c>
      <c r="G414" s="461" t="s">
        <v>5</v>
      </c>
    </row>
    <row r="415" spans="1:7" ht="45">
      <c r="A415" s="321" t="s">
        <v>433</v>
      </c>
      <c r="B415" s="224" t="s">
        <v>434</v>
      </c>
      <c r="C415" s="233" t="s">
        <v>279</v>
      </c>
      <c r="D415" s="447" t="s">
        <v>331</v>
      </c>
      <c r="E415" s="212" t="s">
        <v>435</v>
      </c>
      <c r="F415" s="212">
        <v>0.13</v>
      </c>
      <c r="G415" s="323">
        <v>0.94</v>
      </c>
    </row>
    <row r="416" spans="1:7" ht="61.9" customHeight="1">
      <c r="A416" s="321" t="s">
        <v>436</v>
      </c>
      <c r="B416" s="232" t="s">
        <v>437</v>
      </c>
      <c r="C416" s="233" t="s">
        <v>279</v>
      </c>
      <c r="D416" s="447" t="s">
        <v>331</v>
      </c>
      <c r="E416" s="212" t="s">
        <v>438</v>
      </c>
      <c r="F416" s="212">
        <v>425.39</v>
      </c>
      <c r="G416" s="323">
        <v>236.51</v>
      </c>
    </row>
    <row r="417" spans="1:7">
      <c r="A417" s="327" t="s">
        <v>439</v>
      </c>
      <c r="B417" s="210" t="s">
        <v>440</v>
      </c>
      <c r="C417" s="213" t="s">
        <v>279</v>
      </c>
      <c r="D417" s="214" t="s">
        <v>331</v>
      </c>
      <c r="E417" s="211" t="s">
        <v>441</v>
      </c>
      <c r="F417" s="413">
        <v>19.3</v>
      </c>
      <c r="G417" s="323">
        <v>10.8</v>
      </c>
    </row>
    <row r="418" spans="1:7">
      <c r="A418" s="327" t="s">
        <v>407</v>
      </c>
      <c r="B418" s="210" t="s">
        <v>288</v>
      </c>
      <c r="C418" s="213" t="s">
        <v>279</v>
      </c>
      <c r="D418" s="214" t="s">
        <v>246</v>
      </c>
      <c r="E418" s="211" t="s">
        <v>442</v>
      </c>
      <c r="F418" s="211">
        <v>18.02</v>
      </c>
      <c r="G418" s="323">
        <v>17.29</v>
      </c>
    </row>
    <row r="419" spans="1:7">
      <c r="A419" s="327" t="s">
        <v>280</v>
      </c>
      <c r="B419" s="210" t="s">
        <v>281</v>
      </c>
      <c r="C419" s="213" t="s">
        <v>279</v>
      </c>
      <c r="D419" s="214" t="s">
        <v>246</v>
      </c>
      <c r="E419" s="211" t="s">
        <v>443</v>
      </c>
      <c r="F419" s="211">
        <v>14.36</v>
      </c>
      <c r="G419" s="323">
        <f t="shared" ref="G419" si="39">F419*E419</f>
        <v>6.89</v>
      </c>
    </row>
    <row r="420" spans="1:7">
      <c r="A420" s="529"/>
      <c r="B420" s="530"/>
      <c r="C420" s="530"/>
      <c r="D420" s="530"/>
      <c r="E420" s="530"/>
      <c r="F420" s="245" t="s">
        <v>256</v>
      </c>
      <c r="G420" s="316">
        <f>SUM(G415:G419)</f>
        <v>272.43</v>
      </c>
    </row>
    <row r="421" spans="1:7">
      <c r="A421" s="531" t="s">
        <v>667</v>
      </c>
      <c r="B421" s="532"/>
      <c r="C421" s="532"/>
      <c r="D421" s="532"/>
      <c r="E421" s="532"/>
      <c r="F421" s="532"/>
      <c r="G421" s="533"/>
    </row>
    <row r="422" spans="1:7">
      <c r="A422" s="534" t="s">
        <v>241</v>
      </c>
      <c r="B422" s="535"/>
      <c r="C422" s="460" t="s">
        <v>242</v>
      </c>
      <c r="D422" s="460" t="s">
        <v>2</v>
      </c>
      <c r="E422" s="460" t="s">
        <v>243</v>
      </c>
      <c r="F422" s="460" t="s">
        <v>244</v>
      </c>
      <c r="G422" s="461" t="s">
        <v>5</v>
      </c>
    </row>
    <row r="423" spans="1:7">
      <c r="A423" s="313" t="s">
        <v>717</v>
      </c>
      <c r="B423" s="226" t="s">
        <v>718</v>
      </c>
      <c r="C423" s="444" t="s">
        <v>245</v>
      </c>
      <c r="D423" s="444" t="s">
        <v>90</v>
      </c>
      <c r="E423" s="200">
        <v>1</v>
      </c>
      <c r="F423" s="227">
        <v>281.08999999999997</v>
      </c>
      <c r="G423" s="311">
        <f>E423*F423</f>
        <v>281.08999999999997</v>
      </c>
    </row>
    <row r="424" spans="1:7">
      <c r="A424" s="313">
        <v>110141</v>
      </c>
      <c r="B424" s="226" t="s">
        <v>511</v>
      </c>
      <c r="C424" s="444" t="s">
        <v>245</v>
      </c>
      <c r="D424" s="444" t="s">
        <v>271</v>
      </c>
      <c r="E424" s="200">
        <v>0.05</v>
      </c>
      <c r="F424" s="227">
        <v>394.9</v>
      </c>
      <c r="G424" s="311">
        <f t="shared" ref="G424:G426" si="40">E424*F424</f>
        <v>19.75</v>
      </c>
    </row>
    <row r="425" spans="1:7">
      <c r="A425" s="313">
        <v>88242</v>
      </c>
      <c r="B425" s="226" t="s">
        <v>692</v>
      </c>
      <c r="C425" s="444" t="s">
        <v>245</v>
      </c>
      <c r="D425" s="444" t="s">
        <v>246</v>
      </c>
      <c r="E425" s="200">
        <v>2</v>
      </c>
      <c r="F425" s="227">
        <v>14.38</v>
      </c>
      <c r="G425" s="311">
        <f t="shared" si="40"/>
        <v>28.76</v>
      </c>
    </row>
    <row r="426" spans="1:7">
      <c r="A426" s="313">
        <v>88309</v>
      </c>
      <c r="B426" s="226" t="s">
        <v>288</v>
      </c>
      <c r="C426" s="444" t="s">
        <v>245</v>
      </c>
      <c r="D426" s="444" t="s">
        <v>246</v>
      </c>
      <c r="E426" s="200">
        <v>2</v>
      </c>
      <c r="F426" s="227">
        <v>18.03</v>
      </c>
      <c r="G426" s="311">
        <f t="shared" si="40"/>
        <v>36.06</v>
      </c>
    </row>
    <row r="427" spans="1:7">
      <c r="A427" s="529"/>
      <c r="B427" s="530"/>
      <c r="C427" s="530"/>
      <c r="D427" s="530"/>
      <c r="E427" s="530"/>
      <c r="F427" s="226" t="s">
        <v>254</v>
      </c>
      <c r="G427" s="311">
        <f>SUM(G423:G426)</f>
        <v>365.66</v>
      </c>
    </row>
    <row r="428" spans="1:7" ht="30">
      <c r="A428" s="529"/>
      <c r="B428" s="530"/>
      <c r="C428" s="530"/>
      <c r="D428" s="530"/>
      <c r="E428" s="530"/>
      <c r="F428" s="391" t="s">
        <v>683</v>
      </c>
      <c r="G428" s="312">
        <v>0</v>
      </c>
    </row>
    <row r="429" spans="1:7">
      <c r="A429" s="529"/>
      <c r="B429" s="530"/>
      <c r="C429" s="530"/>
      <c r="D429" s="530"/>
      <c r="E429" s="530"/>
      <c r="F429" s="229" t="s">
        <v>256</v>
      </c>
      <c r="G429" s="317">
        <f>SUM(G427:G428)</f>
        <v>365.66</v>
      </c>
    </row>
    <row r="430" spans="1:7">
      <c r="A430" s="531" t="s">
        <v>668</v>
      </c>
      <c r="B430" s="532"/>
      <c r="C430" s="532"/>
      <c r="D430" s="532"/>
      <c r="E430" s="532"/>
      <c r="F430" s="532"/>
      <c r="G430" s="533"/>
    </row>
    <row r="431" spans="1:7">
      <c r="A431" s="534" t="s">
        <v>241</v>
      </c>
      <c r="B431" s="535"/>
      <c r="C431" s="460" t="s">
        <v>242</v>
      </c>
      <c r="D431" s="460" t="s">
        <v>2</v>
      </c>
      <c r="E431" s="460" t="s">
        <v>243</v>
      </c>
      <c r="F431" s="460" t="s">
        <v>244</v>
      </c>
      <c r="G431" s="461" t="s">
        <v>5</v>
      </c>
    </row>
    <row r="432" spans="1:7">
      <c r="A432" s="313" t="s">
        <v>719</v>
      </c>
      <c r="B432" s="226" t="s">
        <v>720</v>
      </c>
      <c r="C432" s="444" t="s">
        <v>245</v>
      </c>
      <c r="D432" s="444" t="s">
        <v>90</v>
      </c>
      <c r="E432" s="200">
        <v>1</v>
      </c>
      <c r="F432" s="227">
        <v>240.44</v>
      </c>
      <c r="G432" s="311">
        <f>E432*F432</f>
        <v>240.44</v>
      </c>
    </row>
    <row r="433" spans="1:7">
      <c r="A433" s="313">
        <v>110142</v>
      </c>
      <c r="B433" s="226" t="s">
        <v>590</v>
      </c>
      <c r="C433" s="444" t="s">
        <v>245</v>
      </c>
      <c r="D433" s="444" t="s">
        <v>271</v>
      </c>
      <c r="E433" s="200">
        <v>0.05</v>
      </c>
      <c r="F433" s="227">
        <v>346.17</v>
      </c>
      <c r="G433" s="311">
        <f t="shared" ref="G433:G435" si="41">E433*F433</f>
        <v>17.309999999999999</v>
      </c>
    </row>
    <row r="434" spans="1:7">
      <c r="A434" s="313">
        <v>88242</v>
      </c>
      <c r="B434" s="226" t="s">
        <v>692</v>
      </c>
      <c r="C434" s="444" t="s">
        <v>245</v>
      </c>
      <c r="D434" s="444" t="s">
        <v>246</v>
      </c>
      <c r="E434" s="200">
        <v>1.5</v>
      </c>
      <c r="F434" s="227">
        <v>14.38</v>
      </c>
      <c r="G434" s="311">
        <f t="shared" si="41"/>
        <v>21.57</v>
      </c>
    </row>
    <row r="435" spans="1:7">
      <c r="A435" s="313">
        <v>88309</v>
      </c>
      <c r="B435" s="226" t="s">
        <v>288</v>
      </c>
      <c r="C435" s="444" t="s">
        <v>245</v>
      </c>
      <c r="D435" s="444" t="s">
        <v>246</v>
      </c>
      <c r="E435" s="200">
        <v>1.85</v>
      </c>
      <c r="F435" s="227">
        <v>18.03</v>
      </c>
      <c r="G435" s="311">
        <f t="shared" si="41"/>
        <v>33.36</v>
      </c>
    </row>
    <row r="436" spans="1:7">
      <c r="A436" s="529"/>
      <c r="B436" s="530"/>
      <c r="C436" s="530"/>
      <c r="D436" s="530"/>
      <c r="E436" s="530"/>
      <c r="F436" s="226" t="s">
        <v>254</v>
      </c>
      <c r="G436" s="311">
        <v>312.68</v>
      </c>
    </row>
    <row r="437" spans="1:7" ht="30">
      <c r="A437" s="529"/>
      <c r="B437" s="530"/>
      <c r="C437" s="530"/>
      <c r="D437" s="530"/>
      <c r="E437" s="530"/>
      <c r="F437" s="391" t="s">
        <v>683</v>
      </c>
      <c r="G437" s="312">
        <v>0</v>
      </c>
    </row>
    <row r="438" spans="1:7">
      <c r="A438" s="529"/>
      <c r="B438" s="530"/>
      <c r="C438" s="530"/>
      <c r="D438" s="530"/>
      <c r="E438" s="530"/>
      <c r="F438" s="229" t="s">
        <v>256</v>
      </c>
      <c r="G438" s="317">
        <f>G436</f>
        <v>312.68</v>
      </c>
    </row>
    <row r="439" spans="1:7">
      <c r="A439" s="531" t="s">
        <v>444</v>
      </c>
      <c r="B439" s="532"/>
      <c r="C439" s="532"/>
      <c r="D439" s="532"/>
      <c r="E439" s="532"/>
      <c r="F439" s="532"/>
      <c r="G439" s="533"/>
    </row>
    <row r="440" spans="1:7" ht="21.75" customHeight="1">
      <c r="A440" s="534" t="s">
        <v>241</v>
      </c>
      <c r="B440" s="535"/>
      <c r="C440" s="460" t="s">
        <v>242</v>
      </c>
      <c r="D440" s="460" t="s">
        <v>2</v>
      </c>
      <c r="E440" s="460" t="s">
        <v>243</v>
      </c>
      <c r="F440" s="460" t="s">
        <v>244</v>
      </c>
      <c r="G440" s="461" t="s">
        <v>5</v>
      </c>
    </row>
    <row r="441" spans="1:7">
      <c r="A441" s="327" t="s">
        <v>445</v>
      </c>
      <c r="B441" s="210" t="s">
        <v>446</v>
      </c>
      <c r="C441" s="215" t="s">
        <v>279</v>
      </c>
      <c r="D441" s="214" t="s">
        <v>173</v>
      </c>
      <c r="E441" s="211" t="s">
        <v>447</v>
      </c>
      <c r="F441" s="211">
        <v>20.87</v>
      </c>
      <c r="G441" s="328">
        <v>6.88</v>
      </c>
    </row>
    <row r="442" spans="1:7">
      <c r="A442" s="327" t="s">
        <v>448</v>
      </c>
      <c r="B442" s="210" t="s">
        <v>449</v>
      </c>
      <c r="C442" s="215" t="s">
        <v>279</v>
      </c>
      <c r="D442" s="214" t="s">
        <v>246</v>
      </c>
      <c r="E442" s="211" t="s">
        <v>450</v>
      </c>
      <c r="F442" s="211">
        <v>19.14</v>
      </c>
      <c r="G442" s="328">
        <v>2.48</v>
      </c>
    </row>
    <row r="443" spans="1:7">
      <c r="A443" s="327" t="s">
        <v>280</v>
      </c>
      <c r="B443" s="210" t="s">
        <v>281</v>
      </c>
      <c r="C443" s="215" t="s">
        <v>279</v>
      </c>
      <c r="D443" s="214" t="s">
        <v>246</v>
      </c>
      <c r="E443" s="211" t="s">
        <v>451</v>
      </c>
      <c r="F443" s="211">
        <v>14.36</v>
      </c>
      <c r="G443" s="328">
        <v>0.68</v>
      </c>
    </row>
    <row r="444" spans="1:7">
      <c r="A444" s="529"/>
      <c r="B444" s="530"/>
      <c r="C444" s="530"/>
      <c r="D444" s="530"/>
      <c r="E444" s="530"/>
      <c r="F444" s="245" t="s">
        <v>256</v>
      </c>
      <c r="G444" s="316">
        <f>SUM(G441:G443)</f>
        <v>10.039999999999999</v>
      </c>
    </row>
    <row r="445" spans="1:7">
      <c r="A445" s="531" t="s">
        <v>721</v>
      </c>
      <c r="B445" s="532"/>
      <c r="C445" s="532"/>
      <c r="D445" s="532"/>
      <c r="E445" s="532"/>
      <c r="F445" s="532"/>
      <c r="G445" s="533"/>
    </row>
    <row r="446" spans="1:7">
      <c r="A446" s="534" t="s">
        <v>241</v>
      </c>
      <c r="B446" s="535"/>
      <c r="C446" s="460" t="s">
        <v>242</v>
      </c>
      <c r="D446" s="460" t="s">
        <v>2</v>
      </c>
      <c r="E446" s="460" t="s">
        <v>243</v>
      </c>
      <c r="F446" s="460" t="s">
        <v>244</v>
      </c>
      <c r="G446" s="461" t="s">
        <v>5</v>
      </c>
    </row>
    <row r="447" spans="1:7">
      <c r="A447" s="313" t="s">
        <v>454</v>
      </c>
      <c r="B447" s="226" t="s">
        <v>455</v>
      </c>
      <c r="C447" s="444" t="s">
        <v>245</v>
      </c>
      <c r="D447" s="444" t="s">
        <v>456</v>
      </c>
      <c r="E447" s="200">
        <v>0.05</v>
      </c>
      <c r="F447" s="227">
        <v>69.3</v>
      </c>
      <c r="G447" s="311">
        <f>E447*F447</f>
        <v>3.47</v>
      </c>
    </row>
    <row r="448" spans="1:7">
      <c r="A448" s="313" t="s">
        <v>457</v>
      </c>
      <c r="B448" s="226" t="s">
        <v>458</v>
      </c>
      <c r="C448" s="444" t="s">
        <v>245</v>
      </c>
      <c r="D448" s="444" t="s">
        <v>456</v>
      </c>
      <c r="E448" s="200">
        <v>0.03</v>
      </c>
      <c r="F448" s="227">
        <v>55.34</v>
      </c>
      <c r="G448" s="311">
        <f t="shared" ref="G448:G451" si="42">E448*F448</f>
        <v>1.66</v>
      </c>
    </row>
    <row r="449" spans="1:7">
      <c r="A449" s="310" t="s">
        <v>452</v>
      </c>
      <c r="B449" s="226" t="s">
        <v>453</v>
      </c>
      <c r="C449" s="444" t="s">
        <v>245</v>
      </c>
      <c r="D449" s="444" t="s">
        <v>43</v>
      </c>
      <c r="E449" s="200">
        <v>0.65</v>
      </c>
      <c r="F449" s="227">
        <v>0.75</v>
      </c>
      <c r="G449" s="311">
        <f t="shared" si="42"/>
        <v>0.49</v>
      </c>
    </row>
    <row r="450" spans="1:7">
      <c r="A450" s="313">
        <v>88310</v>
      </c>
      <c r="B450" s="226" t="s">
        <v>449</v>
      </c>
      <c r="C450" s="444" t="s">
        <v>245</v>
      </c>
      <c r="D450" s="444" t="s">
        <v>246</v>
      </c>
      <c r="E450" s="200">
        <v>0.4</v>
      </c>
      <c r="F450" s="227">
        <v>19.14</v>
      </c>
      <c r="G450" s="311">
        <f t="shared" si="42"/>
        <v>7.66</v>
      </c>
    </row>
    <row r="451" spans="1:7">
      <c r="A451" s="313">
        <v>88316</v>
      </c>
      <c r="B451" s="226" t="s">
        <v>281</v>
      </c>
      <c r="C451" s="444" t="s">
        <v>245</v>
      </c>
      <c r="D451" s="444" t="s">
        <v>246</v>
      </c>
      <c r="E451" s="200">
        <v>0.35</v>
      </c>
      <c r="F451" s="227">
        <v>14.36</v>
      </c>
      <c r="G451" s="311">
        <f t="shared" si="42"/>
        <v>5.03</v>
      </c>
    </row>
    <row r="452" spans="1:7">
      <c r="A452" s="465"/>
      <c r="B452" s="466"/>
      <c r="C452" s="466"/>
      <c r="D452" s="466"/>
      <c r="E452" s="466"/>
      <c r="F452" s="226" t="s">
        <v>254</v>
      </c>
      <c r="G452" s="311">
        <v>18.309999999999999</v>
      </c>
    </row>
    <row r="453" spans="1:7" ht="27" customHeight="1">
      <c r="A453" s="465"/>
      <c r="B453" s="466"/>
      <c r="C453" s="466"/>
      <c r="D453" s="466"/>
      <c r="E453" s="466"/>
      <c r="F453" s="391" t="s">
        <v>683</v>
      </c>
      <c r="G453" s="312">
        <v>0</v>
      </c>
    </row>
    <row r="454" spans="1:7">
      <c r="A454" s="465"/>
      <c r="B454" s="466"/>
      <c r="C454" s="466"/>
      <c r="D454" s="466"/>
      <c r="E454" s="466"/>
      <c r="F454" s="229" t="s">
        <v>256</v>
      </c>
      <c r="G454" s="317">
        <f>SUM(G452:G453)</f>
        <v>18.309999999999999</v>
      </c>
    </row>
    <row r="455" spans="1:7">
      <c r="A455" s="531" t="s">
        <v>459</v>
      </c>
      <c r="B455" s="532"/>
      <c r="C455" s="532"/>
      <c r="D455" s="532"/>
      <c r="E455" s="532"/>
      <c r="F455" s="532"/>
      <c r="G455" s="533"/>
    </row>
    <row r="456" spans="1:7">
      <c r="A456" s="534" t="s">
        <v>241</v>
      </c>
      <c r="B456" s="535"/>
      <c r="C456" s="460" t="s">
        <v>242</v>
      </c>
      <c r="D456" s="460" t="s">
        <v>2</v>
      </c>
      <c r="E456" s="460" t="s">
        <v>243</v>
      </c>
      <c r="F456" s="460" t="s">
        <v>244</v>
      </c>
      <c r="G456" s="461" t="s">
        <v>5</v>
      </c>
    </row>
    <row r="457" spans="1:7">
      <c r="A457" s="314" t="s">
        <v>474</v>
      </c>
      <c r="B457" s="205" t="s">
        <v>475</v>
      </c>
      <c r="C457" s="445" t="s">
        <v>245</v>
      </c>
      <c r="D457" s="445" t="s">
        <v>173</v>
      </c>
      <c r="E457" s="221">
        <v>2.9999999999999997E-4</v>
      </c>
      <c r="F457" s="218">
        <v>37.25</v>
      </c>
      <c r="G457" s="318">
        <f>E457*F457</f>
        <v>0.01</v>
      </c>
    </row>
    <row r="458" spans="1:7">
      <c r="A458" s="314" t="s">
        <v>471</v>
      </c>
      <c r="B458" s="205" t="s">
        <v>472</v>
      </c>
      <c r="C458" s="445" t="s">
        <v>245</v>
      </c>
      <c r="D458" s="445" t="s">
        <v>473</v>
      </c>
      <c r="E458" s="221">
        <v>8.9999999999999993E-3</v>
      </c>
      <c r="F458" s="218">
        <v>5.92</v>
      </c>
      <c r="G458" s="318">
        <f t="shared" ref="G458:G466" si="43">E458*F458</f>
        <v>0.05</v>
      </c>
    </row>
    <row r="459" spans="1:7">
      <c r="A459" s="314" t="s">
        <v>468</v>
      </c>
      <c r="B459" s="205" t="s">
        <v>469</v>
      </c>
      <c r="C459" s="445" t="s">
        <v>245</v>
      </c>
      <c r="D459" s="445" t="s">
        <v>43</v>
      </c>
      <c r="E459" s="221">
        <v>4</v>
      </c>
      <c r="F459" s="218">
        <v>3.07</v>
      </c>
      <c r="G459" s="318">
        <f t="shared" si="43"/>
        <v>12.28</v>
      </c>
    </row>
    <row r="460" spans="1:7">
      <c r="A460" s="314" t="s">
        <v>460</v>
      </c>
      <c r="B460" s="205" t="s">
        <v>461</v>
      </c>
      <c r="C460" s="445" t="s">
        <v>245</v>
      </c>
      <c r="D460" s="445" t="s">
        <v>43</v>
      </c>
      <c r="E460" s="221">
        <v>1</v>
      </c>
      <c r="F460" s="218">
        <v>26.5</v>
      </c>
      <c r="G460" s="318">
        <f t="shared" si="43"/>
        <v>26.5</v>
      </c>
    </row>
    <row r="461" spans="1:7">
      <c r="A461" s="314" t="s">
        <v>464</v>
      </c>
      <c r="B461" s="205" t="s">
        <v>465</v>
      </c>
      <c r="C461" s="445" t="s">
        <v>245</v>
      </c>
      <c r="D461" s="445" t="s">
        <v>43</v>
      </c>
      <c r="E461" s="221">
        <v>1</v>
      </c>
      <c r="F461" s="218">
        <v>177.79</v>
      </c>
      <c r="G461" s="318">
        <f t="shared" si="43"/>
        <v>177.79</v>
      </c>
    </row>
    <row r="462" spans="1:7">
      <c r="A462" s="314" t="s">
        <v>466</v>
      </c>
      <c r="B462" s="205" t="s">
        <v>467</v>
      </c>
      <c r="C462" s="445" t="s">
        <v>245</v>
      </c>
      <c r="D462" s="445" t="s">
        <v>43</v>
      </c>
      <c r="E462" s="221">
        <v>1</v>
      </c>
      <c r="F462" s="218">
        <v>28.3</v>
      </c>
      <c r="G462" s="318">
        <f t="shared" si="43"/>
        <v>28.3</v>
      </c>
    </row>
    <row r="463" spans="1:7">
      <c r="A463" s="314" t="s">
        <v>462</v>
      </c>
      <c r="B463" s="205" t="s">
        <v>463</v>
      </c>
      <c r="C463" s="445" t="s">
        <v>245</v>
      </c>
      <c r="D463" s="445" t="s">
        <v>43</v>
      </c>
      <c r="E463" s="221">
        <v>1</v>
      </c>
      <c r="F463" s="218">
        <v>2.34</v>
      </c>
      <c r="G463" s="318">
        <f t="shared" si="43"/>
        <v>2.34</v>
      </c>
    </row>
    <row r="464" spans="1:7">
      <c r="A464" s="314" t="s">
        <v>722</v>
      </c>
      <c r="B464" s="205" t="s">
        <v>470</v>
      </c>
      <c r="C464" s="445" t="s">
        <v>245</v>
      </c>
      <c r="D464" s="445" t="s">
        <v>43</v>
      </c>
      <c r="E464" s="221">
        <v>1</v>
      </c>
      <c r="F464" s="218">
        <v>1.2</v>
      </c>
      <c r="G464" s="318">
        <f t="shared" si="43"/>
        <v>1.2</v>
      </c>
    </row>
    <row r="465" spans="1:7" ht="20.25" customHeight="1">
      <c r="A465" s="314">
        <v>88248</v>
      </c>
      <c r="B465" s="205" t="s">
        <v>711</v>
      </c>
      <c r="C465" s="445" t="s">
        <v>245</v>
      </c>
      <c r="D465" s="445" t="s">
        <v>246</v>
      </c>
      <c r="E465" s="221">
        <v>3.3</v>
      </c>
      <c r="F465" s="341">
        <v>14.01</v>
      </c>
      <c r="G465" s="342">
        <f t="shared" si="43"/>
        <v>46.23</v>
      </c>
    </row>
    <row r="466" spans="1:7">
      <c r="A466" s="314">
        <v>88267</v>
      </c>
      <c r="B466" s="205" t="s">
        <v>712</v>
      </c>
      <c r="C466" s="445" t="s">
        <v>245</v>
      </c>
      <c r="D466" s="445" t="s">
        <v>246</v>
      </c>
      <c r="E466" s="221">
        <v>3.3</v>
      </c>
      <c r="F466" s="218">
        <v>17.61</v>
      </c>
      <c r="G466" s="318">
        <f t="shared" si="43"/>
        <v>58.11</v>
      </c>
    </row>
    <row r="467" spans="1:7">
      <c r="A467" s="465"/>
      <c r="B467" s="466"/>
      <c r="C467" s="466"/>
      <c r="D467" s="466"/>
      <c r="E467" s="466"/>
      <c r="F467" s="226" t="s">
        <v>254</v>
      </c>
      <c r="G467" s="311">
        <v>352.81</v>
      </c>
    </row>
    <row r="468" spans="1:7" ht="27" customHeight="1">
      <c r="A468" s="465"/>
      <c r="B468" s="466"/>
      <c r="C468" s="466"/>
      <c r="D468" s="466"/>
      <c r="E468" s="466"/>
      <c r="F468" s="391" t="s">
        <v>683</v>
      </c>
      <c r="G468" s="312">
        <v>0</v>
      </c>
    </row>
    <row r="469" spans="1:7">
      <c r="A469" s="465"/>
      <c r="B469" s="466"/>
      <c r="C469" s="466"/>
      <c r="D469" s="466"/>
      <c r="E469" s="466"/>
      <c r="F469" s="229" t="s">
        <v>256</v>
      </c>
      <c r="G469" s="317">
        <f>SUM(G467:G468)</f>
        <v>352.81</v>
      </c>
    </row>
    <row r="470" spans="1:7">
      <c r="A470" s="531" t="s">
        <v>476</v>
      </c>
      <c r="B470" s="532"/>
      <c r="C470" s="532"/>
      <c r="D470" s="532"/>
      <c r="E470" s="532"/>
      <c r="F470" s="532"/>
      <c r="G470" s="533"/>
    </row>
    <row r="471" spans="1:7">
      <c r="A471" s="534" t="s">
        <v>241</v>
      </c>
      <c r="B471" s="535"/>
      <c r="C471" s="460" t="s">
        <v>242</v>
      </c>
      <c r="D471" s="460" t="s">
        <v>2</v>
      </c>
      <c r="E471" s="460" t="s">
        <v>243</v>
      </c>
      <c r="F471" s="460" t="s">
        <v>244</v>
      </c>
      <c r="G471" s="461" t="s">
        <v>5</v>
      </c>
    </row>
    <row r="472" spans="1:7">
      <c r="A472" s="314" t="s">
        <v>482</v>
      </c>
      <c r="B472" s="205" t="s">
        <v>483</v>
      </c>
      <c r="C472" s="445" t="s">
        <v>245</v>
      </c>
      <c r="D472" s="445" t="s">
        <v>43</v>
      </c>
      <c r="E472" s="222">
        <v>1</v>
      </c>
      <c r="F472" s="218">
        <v>130.96</v>
      </c>
      <c r="G472" s="318">
        <f>E472*F472</f>
        <v>130.96</v>
      </c>
    </row>
    <row r="473" spans="1:7">
      <c r="A473" s="314" t="s">
        <v>486</v>
      </c>
      <c r="B473" s="205" t="s">
        <v>487</v>
      </c>
      <c r="C473" s="445" t="s">
        <v>245</v>
      </c>
      <c r="D473" s="445" t="s">
        <v>43</v>
      </c>
      <c r="E473" s="222">
        <v>1</v>
      </c>
      <c r="F473" s="218">
        <v>67</v>
      </c>
      <c r="G473" s="318">
        <f t="shared" ref="G473:G479" si="44">E473*F473</f>
        <v>67</v>
      </c>
    </row>
    <row r="474" spans="1:7" ht="13.9" customHeight="1">
      <c r="A474" s="314" t="s">
        <v>477</v>
      </c>
      <c r="B474" s="205" t="s">
        <v>478</v>
      </c>
      <c r="C474" s="445" t="s">
        <v>245</v>
      </c>
      <c r="D474" s="445" t="s">
        <v>43</v>
      </c>
      <c r="E474" s="222">
        <v>1</v>
      </c>
      <c r="F474" s="218">
        <v>127.78</v>
      </c>
      <c r="G474" s="318">
        <f t="shared" si="44"/>
        <v>127.78</v>
      </c>
    </row>
    <row r="475" spans="1:7">
      <c r="A475" s="314" t="s">
        <v>479</v>
      </c>
      <c r="B475" s="205" t="s">
        <v>480</v>
      </c>
      <c r="C475" s="445" t="s">
        <v>245</v>
      </c>
      <c r="D475" s="445" t="s">
        <v>43</v>
      </c>
      <c r="E475" s="222">
        <v>1</v>
      </c>
      <c r="F475" s="218">
        <v>17.3</v>
      </c>
      <c r="G475" s="318">
        <f t="shared" si="44"/>
        <v>17.3</v>
      </c>
    </row>
    <row r="476" spans="1:7">
      <c r="A476" s="314" t="s">
        <v>425</v>
      </c>
      <c r="B476" s="205" t="s">
        <v>481</v>
      </c>
      <c r="C476" s="445" t="s">
        <v>245</v>
      </c>
      <c r="D476" s="445" t="s">
        <v>26</v>
      </c>
      <c r="E476" s="222">
        <v>2.88</v>
      </c>
      <c r="F476" s="218">
        <v>0.18</v>
      </c>
      <c r="G476" s="318">
        <f t="shared" si="44"/>
        <v>0.52</v>
      </c>
    </row>
    <row r="477" spans="1:7">
      <c r="A477" s="314" t="s">
        <v>484</v>
      </c>
      <c r="B477" s="205" t="s">
        <v>485</v>
      </c>
      <c r="C477" s="445" t="s">
        <v>245</v>
      </c>
      <c r="D477" s="445" t="s">
        <v>43</v>
      </c>
      <c r="E477" s="222">
        <v>1</v>
      </c>
      <c r="F477" s="218">
        <v>26.05</v>
      </c>
      <c r="G477" s="318">
        <f t="shared" si="44"/>
        <v>26.05</v>
      </c>
    </row>
    <row r="478" spans="1:7">
      <c r="A478" s="314">
        <v>88248</v>
      </c>
      <c r="B478" s="205" t="s">
        <v>711</v>
      </c>
      <c r="C478" s="445" t="s">
        <v>245</v>
      </c>
      <c r="D478" s="445" t="s">
        <v>246</v>
      </c>
      <c r="E478" s="222">
        <v>3.8</v>
      </c>
      <c r="F478" s="218">
        <v>14.01</v>
      </c>
      <c r="G478" s="318">
        <f t="shared" si="44"/>
        <v>53.24</v>
      </c>
    </row>
    <row r="479" spans="1:7">
      <c r="A479" s="314">
        <v>88267</v>
      </c>
      <c r="B479" s="205" t="s">
        <v>712</v>
      </c>
      <c r="C479" s="445" t="s">
        <v>245</v>
      </c>
      <c r="D479" s="445" t="s">
        <v>246</v>
      </c>
      <c r="E479" s="222">
        <v>3.8</v>
      </c>
      <c r="F479" s="218">
        <v>17.61</v>
      </c>
      <c r="G479" s="318">
        <f t="shared" si="44"/>
        <v>66.92</v>
      </c>
    </row>
    <row r="480" spans="1:7">
      <c r="A480" s="465"/>
      <c r="B480" s="466"/>
      <c r="C480" s="466"/>
      <c r="D480" s="466"/>
      <c r="E480" s="466"/>
      <c r="F480" s="226" t="s">
        <v>254</v>
      </c>
      <c r="G480" s="311">
        <v>489.77</v>
      </c>
    </row>
    <row r="481" spans="1:7" ht="30">
      <c r="A481" s="465"/>
      <c r="B481" s="466"/>
      <c r="C481" s="466"/>
      <c r="D481" s="466"/>
      <c r="E481" s="466"/>
      <c r="F481" s="391" t="s">
        <v>683</v>
      </c>
      <c r="G481" s="312">
        <v>0</v>
      </c>
    </row>
    <row r="482" spans="1:7">
      <c r="A482" s="465"/>
      <c r="B482" s="466"/>
      <c r="C482" s="466"/>
      <c r="D482" s="466"/>
      <c r="E482" s="466"/>
      <c r="F482" s="229" t="s">
        <v>256</v>
      </c>
      <c r="G482" s="317">
        <f>SUM(G480:G481)</f>
        <v>489.77</v>
      </c>
    </row>
    <row r="483" spans="1:7">
      <c r="A483" s="531" t="s">
        <v>723</v>
      </c>
      <c r="B483" s="532"/>
      <c r="C483" s="532"/>
      <c r="D483" s="532"/>
      <c r="E483" s="532"/>
      <c r="F483" s="532"/>
      <c r="G483" s="533"/>
    </row>
    <row r="484" spans="1:7" ht="20.25" customHeight="1">
      <c r="A484" s="534" t="s">
        <v>241</v>
      </c>
      <c r="B484" s="535"/>
      <c r="C484" s="460" t="s">
        <v>242</v>
      </c>
      <c r="D484" s="460" t="s">
        <v>2</v>
      </c>
      <c r="E484" s="460" t="s">
        <v>243</v>
      </c>
      <c r="F484" s="460" t="s">
        <v>244</v>
      </c>
      <c r="G484" s="461" t="s">
        <v>5</v>
      </c>
    </row>
    <row r="485" spans="1:7">
      <c r="A485" s="314" t="s">
        <v>492</v>
      </c>
      <c r="B485" s="205" t="s">
        <v>493</v>
      </c>
      <c r="C485" s="445" t="s">
        <v>245</v>
      </c>
      <c r="D485" s="445" t="s">
        <v>43</v>
      </c>
      <c r="E485" s="222">
        <v>1</v>
      </c>
      <c r="F485" s="218">
        <v>35.58</v>
      </c>
      <c r="G485" s="318">
        <f>E485*F485</f>
        <v>35.58</v>
      </c>
    </row>
    <row r="486" spans="1:7">
      <c r="A486" s="314" t="s">
        <v>488</v>
      </c>
      <c r="B486" s="205" t="s">
        <v>489</v>
      </c>
      <c r="C486" s="445" t="s">
        <v>245</v>
      </c>
      <c r="D486" s="445" t="s">
        <v>43</v>
      </c>
      <c r="E486" s="222">
        <v>1</v>
      </c>
      <c r="F486" s="218">
        <v>132.56</v>
      </c>
      <c r="G486" s="318">
        <f t="shared" ref="G486:G491" si="45">E486*F486</f>
        <v>132.56</v>
      </c>
    </row>
    <row r="487" spans="1:7">
      <c r="A487" s="314" t="s">
        <v>490</v>
      </c>
      <c r="B487" s="205" t="s">
        <v>491</v>
      </c>
      <c r="C487" s="445" t="s">
        <v>245</v>
      </c>
      <c r="D487" s="445" t="s">
        <v>43</v>
      </c>
      <c r="E487" s="222">
        <v>1</v>
      </c>
      <c r="F487" s="218">
        <v>40</v>
      </c>
      <c r="G487" s="318">
        <f t="shared" si="45"/>
        <v>40</v>
      </c>
    </row>
    <row r="488" spans="1:7">
      <c r="A488" s="314" t="s">
        <v>494</v>
      </c>
      <c r="B488" s="205" t="s">
        <v>495</v>
      </c>
      <c r="C488" s="445" t="s">
        <v>245</v>
      </c>
      <c r="D488" s="445" t="s">
        <v>43</v>
      </c>
      <c r="E488" s="222">
        <v>1</v>
      </c>
      <c r="F488" s="218">
        <v>222.43</v>
      </c>
      <c r="G488" s="318">
        <f t="shared" si="45"/>
        <v>222.43</v>
      </c>
    </row>
    <row r="489" spans="1:7">
      <c r="A489" s="314" t="s">
        <v>425</v>
      </c>
      <c r="B489" s="205" t="s">
        <v>481</v>
      </c>
      <c r="C489" s="445" t="s">
        <v>245</v>
      </c>
      <c r="D489" s="445" t="s">
        <v>26</v>
      </c>
      <c r="E489" s="222">
        <v>2.5</v>
      </c>
      <c r="F489" s="218">
        <v>0.18</v>
      </c>
      <c r="G489" s="318">
        <f t="shared" si="45"/>
        <v>0.45</v>
      </c>
    </row>
    <row r="490" spans="1:7">
      <c r="A490" s="314">
        <v>88248</v>
      </c>
      <c r="B490" s="205" t="s">
        <v>711</v>
      </c>
      <c r="C490" s="445" t="s">
        <v>245</v>
      </c>
      <c r="D490" s="445" t="s">
        <v>246</v>
      </c>
      <c r="E490" s="222">
        <v>3.5</v>
      </c>
      <c r="F490" s="218">
        <v>14.01</v>
      </c>
      <c r="G490" s="318">
        <f t="shared" si="45"/>
        <v>49.04</v>
      </c>
    </row>
    <row r="491" spans="1:7">
      <c r="A491" s="314">
        <v>88267</v>
      </c>
      <c r="B491" s="205" t="s">
        <v>712</v>
      </c>
      <c r="C491" s="445" t="s">
        <v>245</v>
      </c>
      <c r="D491" s="445" t="s">
        <v>246</v>
      </c>
      <c r="E491" s="222">
        <v>3.5</v>
      </c>
      <c r="F491" s="218">
        <v>17.61</v>
      </c>
      <c r="G491" s="318">
        <f t="shared" si="45"/>
        <v>61.64</v>
      </c>
    </row>
    <row r="492" spans="1:7">
      <c r="A492" s="465"/>
      <c r="B492" s="466"/>
      <c r="C492" s="466"/>
      <c r="D492" s="466"/>
      <c r="E492" s="466"/>
      <c r="F492" s="226" t="s">
        <v>254</v>
      </c>
      <c r="G492" s="311">
        <v>541.70000000000005</v>
      </c>
    </row>
    <row r="493" spans="1:7" ht="30">
      <c r="A493" s="465"/>
      <c r="B493" s="466"/>
      <c r="C493" s="466"/>
      <c r="D493" s="466"/>
      <c r="E493" s="466"/>
      <c r="F493" s="391" t="s">
        <v>683</v>
      </c>
      <c r="G493" s="312">
        <v>0</v>
      </c>
    </row>
    <row r="494" spans="1:7">
      <c r="A494" s="465"/>
      <c r="B494" s="466"/>
      <c r="C494" s="466"/>
      <c r="D494" s="466"/>
      <c r="E494" s="466"/>
      <c r="F494" s="229" t="s">
        <v>256</v>
      </c>
      <c r="G494" s="317">
        <f>SUM(G492:G493)</f>
        <v>541.70000000000005</v>
      </c>
    </row>
    <row r="495" spans="1:7">
      <c r="A495" s="531" t="s">
        <v>724</v>
      </c>
      <c r="B495" s="532"/>
      <c r="C495" s="532"/>
      <c r="D495" s="532"/>
      <c r="E495" s="532"/>
      <c r="F495" s="532"/>
      <c r="G495" s="533"/>
    </row>
    <row r="496" spans="1:7">
      <c r="A496" s="534" t="s">
        <v>241</v>
      </c>
      <c r="B496" s="535"/>
      <c r="C496" s="460" t="s">
        <v>242</v>
      </c>
      <c r="D496" s="460" t="s">
        <v>2</v>
      </c>
      <c r="E496" s="460" t="s">
        <v>243</v>
      </c>
      <c r="F496" s="460" t="s">
        <v>244</v>
      </c>
      <c r="G496" s="461" t="s">
        <v>5</v>
      </c>
    </row>
    <row r="497" spans="1:7">
      <c r="A497" s="314" t="s">
        <v>425</v>
      </c>
      <c r="B497" s="205" t="s">
        <v>481</v>
      </c>
      <c r="C497" s="445" t="s">
        <v>245</v>
      </c>
      <c r="D497" s="445" t="s">
        <v>26</v>
      </c>
      <c r="E497" s="222">
        <v>0.28000000000000003</v>
      </c>
      <c r="F497" s="218">
        <v>0.18</v>
      </c>
      <c r="G497" s="318">
        <f>E497*F497</f>
        <v>0.05</v>
      </c>
    </row>
    <row r="498" spans="1:7">
      <c r="A498" s="314" t="s">
        <v>496</v>
      </c>
      <c r="B498" s="205" t="s">
        <v>157</v>
      </c>
      <c r="C498" s="445" t="s">
        <v>245</v>
      </c>
      <c r="D498" s="445" t="s">
        <v>43</v>
      </c>
      <c r="E498" s="222">
        <v>1</v>
      </c>
      <c r="F498" s="218">
        <v>8</v>
      </c>
      <c r="G498" s="318">
        <f t="shared" ref="G498:G500" si="46">E498*F498</f>
        <v>8</v>
      </c>
    </row>
    <row r="499" spans="1:7">
      <c r="A499" s="314">
        <v>88248</v>
      </c>
      <c r="B499" s="205" t="s">
        <v>711</v>
      </c>
      <c r="C499" s="445" t="s">
        <v>245</v>
      </c>
      <c r="D499" s="445" t="s">
        <v>246</v>
      </c>
      <c r="E499" s="222">
        <v>0.5</v>
      </c>
      <c r="F499" s="218">
        <v>14.01</v>
      </c>
      <c r="G499" s="318">
        <f t="shared" si="46"/>
        <v>7.01</v>
      </c>
    </row>
    <row r="500" spans="1:7">
      <c r="A500" s="314">
        <v>88267</v>
      </c>
      <c r="B500" s="205" t="s">
        <v>712</v>
      </c>
      <c r="C500" s="445" t="s">
        <v>245</v>
      </c>
      <c r="D500" s="445" t="s">
        <v>246</v>
      </c>
      <c r="E500" s="222">
        <v>0.5</v>
      </c>
      <c r="F500" s="218">
        <v>17.61</v>
      </c>
      <c r="G500" s="318">
        <f t="shared" si="46"/>
        <v>8.81</v>
      </c>
    </row>
    <row r="501" spans="1:7">
      <c r="A501" s="465"/>
      <c r="B501" s="466"/>
      <c r="C501" s="466"/>
      <c r="D501" s="466"/>
      <c r="E501" s="466"/>
      <c r="F501" s="226" t="s">
        <v>254</v>
      </c>
      <c r="G501" s="311">
        <v>23.87</v>
      </c>
    </row>
    <row r="502" spans="1:7" ht="30">
      <c r="A502" s="465"/>
      <c r="B502" s="466"/>
      <c r="C502" s="466"/>
      <c r="D502" s="466"/>
      <c r="E502" s="466"/>
      <c r="F502" s="391" t="s">
        <v>683</v>
      </c>
      <c r="G502" s="312">
        <v>0</v>
      </c>
    </row>
    <row r="503" spans="1:7">
      <c r="A503" s="465"/>
      <c r="B503" s="466"/>
      <c r="C503" s="466"/>
      <c r="D503" s="466"/>
      <c r="E503" s="466"/>
      <c r="F503" s="229" t="s">
        <v>256</v>
      </c>
      <c r="G503" s="317">
        <f>SUM(G501:G502)</f>
        <v>23.87</v>
      </c>
    </row>
    <row r="504" spans="1:7" ht="21.75" customHeight="1">
      <c r="A504" s="531" t="s">
        <v>669</v>
      </c>
      <c r="B504" s="532"/>
      <c r="C504" s="532"/>
      <c r="D504" s="532"/>
      <c r="E504" s="532"/>
      <c r="F504" s="532"/>
      <c r="G504" s="533"/>
    </row>
    <row r="505" spans="1:7">
      <c r="A505" s="534" t="s">
        <v>241</v>
      </c>
      <c r="B505" s="535"/>
      <c r="C505" s="460" t="s">
        <v>242</v>
      </c>
      <c r="D505" s="460" t="s">
        <v>2</v>
      </c>
      <c r="E505" s="460" t="s">
        <v>243</v>
      </c>
      <c r="F505" s="460" t="s">
        <v>244</v>
      </c>
      <c r="G505" s="461" t="s">
        <v>5</v>
      </c>
    </row>
    <row r="506" spans="1:7">
      <c r="A506" s="313" t="s">
        <v>725</v>
      </c>
      <c r="B506" s="226" t="s">
        <v>672</v>
      </c>
      <c r="C506" s="444" t="s">
        <v>245</v>
      </c>
      <c r="D506" s="444" t="s">
        <v>43</v>
      </c>
      <c r="E506" s="200">
        <v>8.9999999999999993E-3</v>
      </c>
      <c r="F506" s="227">
        <v>113.5</v>
      </c>
      <c r="G506" s="311">
        <f>E506*F506</f>
        <v>1.02</v>
      </c>
    </row>
    <row r="507" spans="1:7">
      <c r="A507" s="313" t="s">
        <v>726</v>
      </c>
      <c r="B507" s="226" t="s">
        <v>673</v>
      </c>
      <c r="C507" s="444" t="s">
        <v>245</v>
      </c>
      <c r="D507" s="444" t="s">
        <v>429</v>
      </c>
      <c r="E507" s="200">
        <v>5.0999999999999997E-2</v>
      </c>
      <c r="F507" s="227">
        <v>141.53</v>
      </c>
      <c r="G507" s="311">
        <f t="shared" ref="G507:G511" si="47">E507*F507</f>
        <v>7.22</v>
      </c>
    </row>
    <row r="508" spans="1:7">
      <c r="A508" s="310" t="s">
        <v>727</v>
      </c>
      <c r="B508" s="226" t="s">
        <v>674</v>
      </c>
      <c r="C508" s="444" t="s">
        <v>245</v>
      </c>
      <c r="D508" s="444" t="s">
        <v>250</v>
      </c>
      <c r="E508" s="200">
        <v>7.0000000000000007E-2</v>
      </c>
      <c r="F508" s="227">
        <v>8.34</v>
      </c>
      <c r="G508" s="311">
        <f t="shared" si="47"/>
        <v>0.57999999999999996</v>
      </c>
    </row>
    <row r="509" spans="1:7">
      <c r="A509" s="310" t="s">
        <v>728</v>
      </c>
      <c r="B509" s="226" t="s">
        <v>729</v>
      </c>
      <c r="C509" s="444" t="s">
        <v>245</v>
      </c>
      <c r="D509" s="444" t="s">
        <v>429</v>
      </c>
      <c r="E509" s="200">
        <v>0.03</v>
      </c>
      <c r="F509" s="227">
        <v>232</v>
      </c>
      <c r="G509" s="311">
        <f t="shared" si="47"/>
        <v>6.96</v>
      </c>
    </row>
    <row r="510" spans="1:7">
      <c r="A510" s="313">
        <v>88239</v>
      </c>
      <c r="B510" s="226" t="s">
        <v>715</v>
      </c>
      <c r="C510" s="444" t="s">
        <v>245</v>
      </c>
      <c r="D510" s="444" t="s">
        <v>246</v>
      </c>
      <c r="E510" s="200">
        <v>1.05</v>
      </c>
      <c r="F510" s="227">
        <v>14.7</v>
      </c>
      <c r="G510" s="311">
        <f t="shared" si="47"/>
        <v>15.44</v>
      </c>
    </row>
    <row r="511" spans="1:7">
      <c r="A511" s="313">
        <v>88261</v>
      </c>
      <c r="B511" s="226" t="s">
        <v>682</v>
      </c>
      <c r="C511" s="444" t="s">
        <v>245</v>
      </c>
      <c r="D511" s="444" t="s">
        <v>246</v>
      </c>
      <c r="E511" s="200">
        <v>1.05</v>
      </c>
      <c r="F511" s="227">
        <v>17.940000000000001</v>
      </c>
      <c r="G511" s="311">
        <f t="shared" si="47"/>
        <v>18.84</v>
      </c>
    </row>
    <row r="512" spans="1:7" ht="22.5" customHeight="1">
      <c r="A512" s="529"/>
      <c r="B512" s="530"/>
      <c r="C512" s="530"/>
      <c r="D512" s="530"/>
      <c r="E512" s="530"/>
      <c r="F512" s="226" t="s">
        <v>254</v>
      </c>
      <c r="G512" s="311">
        <f>SUM(G506:G511)</f>
        <v>50.06</v>
      </c>
    </row>
    <row r="513" spans="1:7" ht="30">
      <c r="A513" s="529"/>
      <c r="B513" s="530"/>
      <c r="C513" s="530"/>
      <c r="D513" s="530"/>
      <c r="E513" s="530"/>
      <c r="F513" s="391" t="s">
        <v>683</v>
      </c>
      <c r="G513" s="312">
        <v>0</v>
      </c>
    </row>
    <row r="514" spans="1:7">
      <c r="A514" s="529"/>
      <c r="B514" s="530"/>
      <c r="C514" s="530"/>
      <c r="D514" s="530"/>
      <c r="E514" s="530"/>
      <c r="F514" s="229" t="s">
        <v>256</v>
      </c>
      <c r="G514" s="317">
        <f>SUM(G512:G513)</f>
        <v>50.06</v>
      </c>
    </row>
    <row r="515" spans="1:7">
      <c r="A515" s="531" t="s">
        <v>730</v>
      </c>
      <c r="B515" s="532"/>
      <c r="C515" s="532"/>
      <c r="D515" s="532"/>
      <c r="E515" s="532"/>
      <c r="F515" s="532"/>
      <c r="G515" s="533"/>
    </row>
    <row r="516" spans="1:7">
      <c r="A516" s="534" t="s">
        <v>241</v>
      </c>
      <c r="B516" s="535"/>
      <c r="C516" s="460" t="s">
        <v>242</v>
      </c>
      <c r="D516" s="460" t="s">
        <v>2</v>
      </c>
      <c r="E516" s="460" t="s">
        <v>243</v>
      </c>
      <c r="F516" s="460" t="s">
        <v>244</v>
      </c>
      <c r="G516" s="461" t="s">
        <v>5</v>
      </c>
    </row>
    <row r="517" spans="1:7">
      <c r="A517" s="313" t="s">
        <v>504</v>
      </c>
      <c r="B517" s="204" t="s">
        <v>505</v>
      </c>
      <c r="C517" s="444" t="s">
        <v>245</v>
      </c>
      <c r="D517" s="444" t="s">
        <v>43</v>
      </c>
      <c r="E517" s="200">
        <v>1.4</v>
      </c>
      <c r="F517" s="218">
        <v>0.49</v>
      </c>
      <c r="G517" s="318">
        <f>E517*F517</f>
        <v>0.69</v>
      </c>
    </row>
    <row r="518" spans="1:7">
      <c r="A518" s="313" t="s">
        <v>502</v>
      </c>
      <c r="B518" s="204" t="s">
        <v>503</v>
      </c>
      <c r="C518" s="444" t="s">
        <v>245</v>
      </c>
      <c r="D518" s="444" t="s">
        <v>43</v>
      </c>
      <c r="E518" s="200">
        <v>1.4</v>
      </c>
      <c r="F518" s="218">
        <v>1.89</v>
      </c>
      <c r="G518" s="318">
        <f t="shared" ref="G518:G523" si="48">E518*F518</f>
        <v>2.65</v>
      </c>
    </row>
    <row r="519" spans="1:7">
      <c r="A519" s="313" t="s">
        <v>500</v>
      </c>
      <c r="B519" s="204" t="s">
        <v>501</v>
      </c>
      <c r="C519" s="444" t="s">
        <v>245</v>
      </c>
      <c r="D519" s="444" t="s">
        <v>43</v>
      </c>
      <c r="E519" s="200">
        <v>1.4</v>
      </c>
      <c r="F519" s="218">
        <v>1.1599999999999999</v>
      </c>
      <c r="G519" s="318">
        <f t="shared" si="48"/>
        <v>1.62</v>
      </c>
    </row>
    <row r="520" spans="1:7" ht="13.9" customHeight="1">
      <c r="A520" s="313" t="s">
        <v>497</v>
      </c>
      <c r="B520" s="204" t="s">
        <v>498</v>
      </c>
      <c r="C520" s="444" t="s">
        <v>245</v>
      </c>
      <c r="D520" s="444" t="s">
        <v>250</v>
      </c>
      <c r="E520" s="200">
        <v>0.01</v>
      </c>
      <c r="F520" s="218">
        <v>12.3</v>
      </c>
      <c r="G520" s="318">
        <f t="shared" si="48"/>
        <v>0.12</v>
      </c>
    </row>
    <row r="521" spans="1:7">
      <c r="A521" s="313" t="s">
        <v>731</v>
      </c>
      <c r="B521" s="204" t="s">
        <v>732</v>
      </c>
      <c r="C521" s="444" t="s">
        <v>245</v>
      </c>
      <c r="D521" s="444" t="s">
        <v>43</v>
      </c>
      <c r="E521" s="200">
        <v>0.56000000000000005</v>
      </c>
      <c r="F521" s="218">
        <v>69.52</v>
      </c>
      <c r="G521" s="318">
        <f t="shared" si="48"/>
        <v>38.93</v>
      </c>
    </row>
    <row r="522" spans="1:7">
      <c r="A522" s="313">
        <v>88316</v>
      </c>
      <c r="B522" s="204" t="s">
        <v>281</v>
      </c>
      <c r="C522" s="444" t="s">
        <v>245</v>
      </c>
      <c r="D522" s="444" t="s">
        <v>246</v>
      </c>
      <c r="E522" s="200">
        <v>0.5</v>
      </c>
      <c r="F522" s="218">
        <v>14.36</v>
      </c>
      <c r="G522" s="318">
        <f t="shared" si="48"/>
        <v>7.18</v>
      </c>
    </row>
    <row r="523" spans="1:7">
      <c r="A523" s="313">
        <v>88323</v>
      </c>
      <c r="B523" s="204" t="s">
        <v>733</v>
      </c>
      <c r="C523" s="444" t="s">
        <v>245</v>
      </c>
      <c r="D523" s="444" t="s">
        <v>246</v>
      </c>
      <c r="E523" s="217">
        <v>0.5</v>
      </c>
      <c r="F523" s="218">
        <v>17.88</v>
      </c>
      <c r="G523" s="318">
        <f t="shared" si="48"/>
        <v>8.94</v>
      </c>
    </row>
    <row r="524" spans="1:7">
      <c r="A524" s="529"/>
      <c r="B524" s="530"/>
      <c r="C524" s="530"/>
      <c r="D524" s="530"/>
      <c r="E524" s="530"/>
      <c r="F524" s="226" t="s">
        <v>254</v>
      </c>
      <c r="G524" s="311">
        <f>SUM(G517:G523)</f>
        <v>60.13</v>
      </c>
    </row>
    <row r="525" spans="1:7" ht="30">
      <c r="A525" s="529"/>
      <c r="B525" s="530"/>
      <c r="C525" s="530"/>
      <c r="D525" s="530"/>
      <c r="E525" s="530"/>
      <c r="F525" s="391" t="s">
        <v>683</v>
      </c>
      <c r="G525" s="312">
        <v>0</v>
      </c>
    </row>
    <row r="526" spans="1:7">
      <c r="A526" s="529"/>
      <c r="B526" s="530"/>
      <c r="C526" s="530"/>
      <c r="D526" s="530"/>
      <c r="E526" s="530"/>
      <c r="F526" s="229" t="s">
        <v>256</v>
      </c>
      <c r="G526" s="317">
        <f>SUM(G524:G525)</f>
        <v>60.13</v>
      </c>
    </row>
    <row r="527" spans="1:7">
      <c r="A527" s="531" t="s">
        <v>670</v>
      </c>
      <c r="B527" s="532"/>
      <c r="C527" s="532"/>
      <c r="D527" s="532"/>
      <c r="E527" s="532"/>
      <c r="F527" s="532"/>
      <c r="G527" s="533"/>
    </row>
    <row r="528" spans="1:7">
      <c r="A528" s="534" t="s">
        <v>241</v>
      </c>
      <c r="B528" s="535"/>
      <c r="C528" s="460" t="s">
        <v>242</v>
      </c>
      <c r="D528" s="460" t="s">
        <v>2</v>
      </c>
      <c r="E528" s="460" t="s">
        <v>243</v>
      </c>
      <c r="F528" s="460" t="s">
        <v>244</v>
      </c>
      <c r="G528" s="461" t="s">
        <v>5</v>
      </c>
    </row>
    <row r="529" spans="1:7" ht="13.9" customHeight="1">
      <c r="A529" s="313" t="s">
        <v>499</v>
      </c>
      <c r="B529" s="204" t="s">
        <v>514</v>
      </c>
      <c r="C529" s="444" t="s">
        <v>245</v>
      </c>
      <c r="D529" s="444" t="s">
        <v>173</v>
      </c>
      <c r="E529" s="217">
        <v>0.14000000000000001</v>
      </c>
      <c r="F529" s="218">
        <v>25.66</v>
      </c>
      <c r="G529" s="318">
        <f>E529*F529</f>
        <v>3.59</v>
      </c>
    </row>
    <row r="530" spans="1:7">
      <c r="A530" s="313">
        <v>88316</v>
      </c>
      <c r="B530" s="204" t="s">
        <v>281</v>
      </c>
      <c r="C530" s="444" t="s">
        <v>245</v>
      </c>
      <c r="D530" s="444" t="s">
        <v>246</v>
      </c>
      <c r="E530" s="217">
        <v>0.2</v>
      </c>
      <c r="F530" s="218">
        <v>14.36</v>
      </c>
      <c r="G530" s="318">
        <f>E530*F530</f>
        <v>2.87</v>
      </c>
    </row>
    <row r="531" spans="1:7">
      <c r="A531" s="529"/>
      <c r="B531" s="530"/>
      <c r="C531" s="530"/>
      <c r="D531" s="530"/>
      <c r="E531" s="530"/>
      <c r="F531" s="226" t="s">
        <v>254</v>
      </c>
      <c r="G531" s="311">
        <f>SUM(G529:G530)</f>
        <v>6.46</v>
      </c>
    </row>
    <row r="532" spans="1:7" ht="30">
      <c r="A532" s="529"/>
      <c r="B532" s="530"/>
      <c r="C532" s="530"/>
      <c r="D532" s="530"/>
      <c r="E532" s="530"/>
      <c r="F532" s="391" t="s">
        <v>683</v>
      </c>
      <c r="G532" s="312">
        <v>0</v>
      </c>
    </row>
    <row r="533" spans="1:7">
      <c r="A533" s="529"/>
      <c r="B533" s="530"/>
      <c r="C533" s="530"/>
      <c r="D533" s="530"/>
      <c r="E533" s="530"/>
      <c r="F533" s="229" t="s">
        <v>256</v>
      </c>
      <c r="G533" s="317">
        <f>SUM(G531:G532)</f>
        <v>6.46</v>
      </c>
    </row>
    <row r="534" spans="1:7" s="236" customFormat="1">
      <c r="A534" s="531" t="s">
        <v>671</v>
      </c>
      <c r="B534" s="532"/>
      <c r="C534" s="532"/>
      <c r="D534" s="532"/>
      <c r="E534" s="532"/>
      <c r="F534" s="532"/>
      <c r="G534" s="533"/>
    </row>
    <row r="535" spans="1:7" s="236" customFormat="1">
      <c r="A535" s="534" t="s">
        <v>241</v>
      </c>
      <c r="B535" s="535"/>
      <c r="C535" s="460" t="s">
        <v>242</v>
      </c>
      <c r="D535" s="460" t="s">
        <v>2</v>
      </c>
      <c r="E535" s="460" t="s">
        <v>243</v>
      </c>
      <c r="F535" s="460" t="s">
        <v>244</v>
      </c>
      <c r="G535" s="461" t="s">
        <v>5</v>
      </c>
    </row>
    <row r="536" spans="1:7" s="236" customFormat="1">
      <c r="A536" s="313" t="s">
        <v>734</v>
      </c>
      <c r="B536" s="204" t="s">
        <v>735</v>
      </c>
      <c r="C536" s="444" t="s">
        <v>245</v>
      </c>
      <c r="D536" s="444" t="s">
        <v>90</v>
      </c>
      <c r="E536" s="200">
        <v>1.1000000000000001</v>
      </c>
      <c r="F536" s="218">
        <v>4.1100000000000003</v>
      </c>
      <c r="G536" s="318">
        <f>E536*F536</f>
        <v>4.5199999999999996</v>
      </c>
    </row>
    <row r="537" spans="1:7" s="236" customFormat="1">
      <c r="A537" s="313">
        <v>88316</v>
      </c>
      <c r="B537" s="204" t="s">
        <v>281</v>
      </c>
      <c r="C537" s="444" t="s">
        <v>245</v>
      </c>
      <c r="D537" s="444" t="s">
        <v>246</v>
      </c>
      <c r="E537" s="200">
        <v>0.5</v>
      </c>
      <c r="F537" s="218">
        <v>14.36</v>
      </c>
      <c r="G537" s="318">
        <f t="shared" ref="G537:G538" si="49">E537*F537</f>
        <v>7.18</v>
      </c>
    </row>
    <row r="538" spans="1:7" s="236" customFormat="1">
      <c r="A538" s="313">
        <v>88323</v>
      </c>
      <c r="B538" s="204" t="s">
        <v>733</v>
      </c>
      <c r="C538" s="444" t="s">
        <v>245</v>
      </c>
      <c r="D538" s="444" t="s">
        <v>246</v>
      </c>
      <c r="E538" s="200">
        <v>0.5</v>
      </c>
      <c r="F538" s="218">
        <v>17.88</v>
      </c>
      <c r="G538" s="318">
        <f t="shared" si="49"/>
        <v>8.94</v>
      </c>
    </row>
    <row r="539" spans="1:7" s="236" customFormat="1">
      <c r="A539" s="529"/>
      <c r="B539" s="530"/>
      <c r="C539" s="530"/>
      <c r="D539" s="530"/>
      <c r="E539" s="530"/>
      <c r="F539" s="226" t="s">
        <v>254</v>
      </c>
      <c r="G539" s="311">
        <f>SUM(G536:G538)</f>
        <v>20.64</v>
      </c>
    </row>
    <row r="540" spans="1:7" s="236" customFormat="1" ht="30">
      <c r="A540" s="529"/>
      <c r="B540" s="530"/>
      <c r="C540" s="530"/>
      <c r="D540" s="530"/>
      <c r="E540" s="530"/>
      <c r="F540" s="391" t="s">
        <v>683</v>
      </c>
      <c r="G540" s="312">
        <v>0</v>
      </c>
    </row>
    <row r="541" spans="1:7" s="236" customFormat="1">
      <c r="A541" s="529"/>
      <c r="B541" s="530"/>
      <c r="C541" s="530"/>
      <c r="D541" s="530"/>
      <c r="E541" s="530"/>
      <c r="F541" s="229" t="s">
        <v>256</v>
      </c>
      <c r="G541" s="317">
        <f>G539+G540</f>
        <v>20.64</v>
      </c>
    </row>
    <row r="542" spans="1:7">
      <c r="A542" s="531" t="s">
        <v>506</v>
      </c>
      <c r="B542" s="532"/>
      <c r="C542" s="532"/>
      <c r="D542" s="532"/>
      <c r="E542" s="532"/>
      <c r="F542" s="532"/>
      <c r="G542" s="533"/>
    </row>
    <row r="543" spans="1:7" ht="18.75" customHeight="1">
      <c r="A543" s="534" t="s">
        <v>241</v>
      </c>
      <c r="B543" s="535"/>
      <c r="C543" s="460" t="s">
        <v>242</v>
      </c>
      <c r="D543" s="460" t="s">
        <v>2</v>
      </c>
      <c r="E543" s="460" t="s">
        <v>243</v>
      </c>
      <c r="F543" s="460" t="s">
        <v>244</v>
      </c>
      <c r="G543" s="461" t="s">
        <v>5</v>
      </c>
    </row>
    <row r="544" spans="1:7">
      <c r="A544" s="313" t="s">
        <v>507</v>
      </c>
      <c r="B544" s="204" t="s">
        <v>162</v>
      </c>
      <c r="C544" s="444" t="s">
        <v>245</v>
      </c>
      <c r="D544" s="444" t="s">
        <v>43</v>
      </c>
      <c r="E544" s="219">
        <v>1</v>
      </c>
      <c r="F544" s="218">
        <v>23.13</v>
      </c>
      <c r="G544" s="318">
        <f>E544*F544</f>
        <v>23.13</v>
      </c>
    </row>
    <row r="545" spans="1:7">
      <c r="A545" s="313">
        <v>88242</v>
      </c>
      <c r="B545" s="204" t="s">
        <v>692</v>
      </c>
      <c r="C545" s="444" t="s">
        <v>245</v>
      </c>
      <c r="D545" s="444" t="s">
        <v>246</v>
      </c>
      <c r="E545" s="219">
        <v>0.2</v>
      </c>
      <c r="F545" s="218">
        <v>14.38</v>
      </c>
      <c r="G545" s="318">
        <f t="shared" ref="G545:G546" si="50">E545*F545</f>
        <v>2.88</v>
      </c>
    </row>
    <row r="546" spans="1:7">
      <c r="A546" s="313">
        <v>88309</v>
      </c>
      <c r="B546" s="204" t="s">
        <v>288</v>
      </c>
      <c r="C546" s="444" t="s">
        <v>245</v>
      </c>
      <c r="D546" s="444" t="s">
        <v>246</v>
      </c>
      <c r="E546" s="219">
        <v>0.2</v>
      </c>
      <c r="F546" s="218">
        <v>18.03</v>
      </c>
      <c r="G546" s="318">
        <f t="shared" si="50"/>
        <v>3.61</v>
      </c>
    </row>
    <row r="547" spans="1:7">
      <c r="A547" s="529"/>
      <c r="B547" s="530"/>
      <c r="C547" s="530"/>
      <c r="D547" s="530"/>
      <c r="E547" s="530"/>
      <c r="F547" s="226" t="s">
        <v>254</v>
      </c>
      <c r="G547" s="311">
        <v>29.62</v>
      </c>
    </row>
    <row r="548" spans="1:7" ht="30">
      <c r="A548" s="529"/>
      <c r="B548" s="530"/>
      <c r="C548" s="530"/>
      <c r="D548" s="530"/>
      <c r="E548" s="530"/>
      <c r="F548" s="391" t="s">
        <v>683</v>
      </c>
      <c r="G548" s="312">
        <v>0</v>
      </c>
    </row>
    <row r="549" spans="1:7">
      <c r="A549" s="529"/>
      <c r="B549" s="530"/>
      <c r="C549" s="530"/>
      <c r="D549" s="530"/>
      <c r="E549" s="530"/>
      <c r="F549" s="229" t="s">
        <v>256</v>
      </c>
      <c r="G549" s="317">
        <f>SUM(G547:G548)</f>
        <v>29.62</v>
      </c>
    </row>
    <row r="550" spans="1:7">
      <c r="A550" s="536" t="s">
        <v>675</v>
      </c>
      <c r="B550" s="537"/>
      <c r="C550" s="537"/>
      <c r="D550" s="537"/>
      <c r="E550" s="537"/>
      <c r="F550" s="537"/>
      <c r="G550" s="538"/>
    </row>
    <row r="551" spans="1:7">
      <c r="A551" s="534" t="s">
        <v>241</v>
      </c>
      <c r="B551" s="535"/>
      <c r="C551" s="460" t="s">
        <v>242</v>
      </c>
      <c r="D551" s="460" t="s">
        <v>2</v>
      </c>
      <c r="E551" s="460" t="s">
        <v>243</v>
      </c>
      <c r="F551" s="460" t="s">
        <v>244</v>
      </c>
      <c r="G551" s="461" t="s">
        <v>5</v>
      </c>
    </row>
    <row r="552" spans="1:7">
      <c r="A552" s="385" t="s">
        <v>736</v>
      </c>
      <c r="B552" s="397" t="s">
        <v>737</v>
      </c>
      <c r="C552" s="446" t="s">
        <v>245</v>
      </c>
      <c r="D552" s="446" t="s">
        <v>43</v>
      </c>
      <c r="E552" s="398">
        <v>1</v>
      </c>
      <c r="F552" s="399">
        <v>167.5</v>
      </c>
      <c r="G552" s="389">
        <f>E552*F552</f>
        <v>167.5</v>
      </c>
    </row>
    <row r="553" spans="1:7">
      <c r="A553" s="385">
        <v>88242</v>
      </c>
      <c r="B553" s="397" t="s">
        <v>692</v>
      </c>
      <c r="C553" s="446" t="s">
        <v>245</v>
      </c>
      <c r="D553" s="446" t="s">
        <v>246</v>
      </c>
      <c r="E553" s="398">
        <v>0.5</v>
      </c>
      <c r="F553" s="399">
        <v>14.38</v>
      </c>
      <c r="G553" s="389">
        <f t="shared" ref="G553:G554" si="51">E553*F553</f>
        <v>7.19</v>
      </c>
    </row>
    <row r="554" spans="1:7">
      <c r="A554" s="385">
        <v>88309</v>
      </c>
      <c r="B554" s="397" t="s">
        <v>288</v>
      </c>
      <c r="C554" s="446" t="s">
        <v>245</v>
      </c>
      <c r="D554" s="446" t="s">
        <v>246</v>
      </c>
      <c r="E554" s="398">
        <v>0.5</v>
      </c>
      <c r="F554" s="399">
        <v>18.03</v>
      </c>
      <c r="G554" s="389">
        <f t="shared" si="51"/>
        <v>9.02</v>
      </c>
    </row>
    <row r="555" spans="1:7">
      <c r="A555" s="555"/>
      <c r="B555" s="556"/>
      <c r="C555" s="556"/>
      <c r="D555" s="556"/>
      <c r="E555" s="556"/>
      <c r="F555" s="386" t="s">
        <v>254</v>
      </c>
      <c r="G555" s="389">
        <f>SUM(G552:G554)</f>
        <v>183.71</v>
      </c>
    </row>
    <row r="556" spans="1:7" ht="30">
      <c r="A556" s="555"/>
      <c r="B556" s="556"/>
      <c r="C556" s="556"/>
      <c r="D556" s="556"/>
      <c r="E556" s="556"/>
      <c r="F556" s="391" t="s">
        <v>683</v>
      </c>
      <c r="G556" s="392">
        <v>0</v>
      </c>
    </row>
    <row r="557" spans="1:7">
      <c r="A557" s="555"/>
      <c r="B557" s="556"/>
      <c r="C557" s="556"/>
      <c r="D557" s="556"/>
      <c r="E557" s="556"/>
      <c r="F557" s="393" t="s">
        <v>256</v>
      </c>
      <c r="G557" s="394">
        <f>SUM(G555:G556)</f>
        <v>183.71</v>
      </c>
    </row>
    <row r="558" spans="1:7">
      <c r="A558" s="531" t="s">
        <v>508</v>
      </c>
      <c r="B558" s="532"/>
      <c r="C558" s="532"/>
      <c r="D558" s="532"/>
      <c r="E558" s="532"/>
      <c r="F558" s="532"/>
      <c r="G558" s="533"/>
    </row>
    <row r="559" spans="1:7">
      <c r="A559" s="534" t="s">
        <v>241</v>
      </c>
      <c r="B559" s="535"/>
      <c r="C559" s="460" t="s">
        <v>242</v>
      </c>
      <c r="D559" s="460" t="s">
        <v>2</v>
      </c>
      <c r="E559" s="460" t="s">
        <v>243</v>
      </c>
      <c r="F559" s="460" t="s">
        <v>244</v>
      </c>
      <c r="G559" s="461" t="s">
        <v>5</v>
      </c>
    </row>
    <row r="560" spans="1:7">
      <c r="A560" s="313" t="s">
        <v>509</v>
      </c>
      <c r="B560" s="204" t="s">
        <v>510</v>
      </c>
      <c r="C560" s="444" t="s">
        <v>245</v>
      </c>
      <c r="D560" s="444" t="s">
        <v>26</v>
      </c>
      <c r="E560" s="219">
        <v>1</v>
      </c>
      <c r="F560" s="218">
        <v>210</v>
      </c>
      <c r="G560" s="318">
        <f>E560*F560</f>
        <v>210</v>
      </c>
    </row>
    <row r="561" spans="1:7">
      <c r="A561" s="313">
        <v>110141</v>
      </c>
      <c r="B561" s="204" t="s">
        <v>511</v>
      </c>
      <c r="C561" s="444" t="s">
        <v>245</v>
      </c>
      <c r="D561" s="444" t="s">
        <v>271</v>
      </c>
      <c r="E561" s="219">
        <v>8.0000000000000002E-3</v>
      </c>
      <c r="F561" s="218">
        <v>394.9</v>
      </c>
      <c r="G561" s="318">
        <f t="shared" ref="G561:G563" si="52">E561*F561</f>
        <v>3.16</v>
      </c>
    </row>
    <row r="562" spans="1:7">
      <c r="A562" s="313">
        <v>88242</v>
      </c>
      <c r="B562" s="204" t="s">
        <v>692</v>
      </c>
      <c r="C562" s="444" t="s">
        <v>245</v>
      </c>
      <c r="D562" s="444" t="s">
        <v>246</v>
      </c>
      <c r="E562" s="219">
        <v>0.2</v>
      </c>
      <c r="F562" s="218">
        <v>14.38</v>
      </c>
      <c r="G562" s="318">
        <f t="shared" si="52"/>
        <v>2.88</v>
      </c>
    </row>
    <row r="563" spans="1:7">
      <c r="A563" s="313">
        <v>88309</v>
      </c>
      <c r="B563" s="204" t="s">
        <v>288</v>
      </c>
      <c r="C563" s="444" t="s">
        <v>245</v>
      </c>
      <c r="D563" s="444" t="s">
        <v>246</v>
      </c>
      <c r="E563" s="219">
        <v>0.2</v>
      </c>
      <c r="F563" s="218">
        <v>18.03</v>
      </c>
      <c r="G563" s="318">
        <f t="shared" si="52"/>
        <v>3.61</v>
      </c>
    </row>
    <row r="564" spans="1:7">
      <c r="A564" s="529"/>
      <c r="B564" s="530"/>
      <c r="C564" s="530"/>
      <c r="D564" s="530"/>
      <c r="E564" s="530"/>
      <c r="F564" s="226" t="s">
        <v>254</v>
      </c>
      <c r="G564" s="311">
        <v>219.65</v>
      </c>
    </row>
    <row r="565" spans="1:7" ht="30">
      <c r="A565" s="529"/>
      <c r="B565" s="530"/>
      <c r="C565" s="530"/>
      <c r="D565" s="530"/>
      <c r="E565" s="530"/>
      <c r="F565" s="391" t="s">
        <v>683</v>
      </c>
      <c r="G565" s="312">
        <v>0</v>
      </c>
    </row>
    <row r="566" spans="1:7">
      <c r="A566" s="529"/>
      <c r="B566" s="530"/>
      <c r="C566" s="530"/>
      <c r="D566" s="530"/>
      <c r="E566" s="530"/>
      <c r="F566" s="229" t="s">
        <v>256</v>
      </c>
      <c r="G566" s="317">
        <f>SUM(G564:G565)</f>
        <v>219.65</v>
      </c>
    </row>
    <row r="567" spans="1:7">
      <c r="A567" s="531" t="s">
        <v>512</v>
      </c>
      <c r="B567" s="532"/>
      <c r="C567" s="532"/>
      <c r="D567" s="532"/>
      <c r="E567" s="532"/>
      <c r="F567" s="532"/>
      <c r="G567" s="533"/>
    </row>
    <row r="568" spans="1:7">
      <c r="A568" s="534" t="s">
        <v>241</v>
      </c>
      <c r="B568" s="535"/>
      <c r="C568" s="460" t="s">
        <v>242</v>
      </c>
      <c r="D568" s="460" t="s">
        <v>2</v>
      </c>
      <c r="E568" s="460" t="s">
        <v>243</v>
      </c>
      <c r="F568" s="460" t="s">
        <v>244</v>
      </c>
      <c r="G568" s="461" t="s">
        <v>5</v>
      </c>
    </row>
    <row r="569" spans="1:7">
      <c r="A569" s="310">
        <v>88316</v>
      </c>
      <c r="B569" s="226" t="s">
        <v>281</v>
      </c>
      <c r="C569" s="444" t="s">
        <v>245</v>
      </c>
      <c r="D569" s="444" t="s">
        <v>246</v>
      </c>
      <c r="E569" s="200">
        <v>0.4</v>
      </c>
      <c r="F569" s="227">
        <v>14.36</v>
      </c>
      <c r="G569" s="311">
        <f>E569*F569</f>
        <v>5.74</v>
      </c>
    </row>
    <row r="570" spans="1:7">
      <c r="A570" s="529"/>
      <c r="B570" s="530"/>
      <c r="C570" s="530"/>
      <c r="D570" s="530"/>
      <c r="E570" s="530"/>
      <c r="F570" s="226" t="s">
        <v>254</v>
      </c>
      <c r="G570" s="311">
        <f>SUM(G569)</f>
        <v>5.74</v>
      </c>
    </row>
    <row r="571" spans="1:7" ht="30">
      <c r="A571" s="529"/>
      <c r="B571" s="530"/>
      <c r="C571" s="530"/>
      <c r="D571" s="530"/>
      <c r="E571" s="530"/>
      <c r="F571" s="391" t="s">
        <v>683</v>
      </c>
      <c r="G571" s="312">
        <v>0</v>
      </c>
    </row>
    <row r="572" spans="1:7">
      <c r="A572" s="529"/>
      <c r="B572" s="530"/>
      <c r="C572" s="530"/>
      <c r="D572" s="530"/>
      <c r="E572" s="530"/>
      <c r="F572" s="229" t="s">
        <v>256</v>
      </c>
      <c r="G572" s="317">
        <f>G570</f>
        <v>5.74</v>
      </c>
    </row>
    <row r="573" spans="1:7">
      <c r="A573" s="531" t="s">
        <v>513</v>
      </c>
      <c r="B573" s="532"/>
      <c r="C573" s="532"/>
      <c r="D573" s="532"/>
      <c r="E573" s="532"/>
      <c r="F573" s="532"/>
      <c r="G573" s="533"/>
    </row>
    <row r="574" spans="1:7">
      <c r="A574" s="534" t="s">
        <v>241</v>
      </c>
      <c r="B574" s="535"/>
      <c r="C574" s="460" t="s">
        <v>242</v>
      </c>
      <c r="D574" s="460" t="s">
        <v>2</v>
      </c>
      <c r="E574" s="460" t="s">
        <v>243</v>
      </c>
      <c r="F574" s="460" t="s">
        <v>244</v>
      </c>
      <c r="G574" s="461" t="s">
        <v>5</v>
      </c>
    </row>
    <row r="575" spans="1:7">
      <c r="A575" s="314" t="s">
        <v>515</v>
      </c>
      <c r="B575" s="203" t="s">
        <v>516</v>
      </c>
      <c r="C575" s="445" t="s">
        <v>245</v>
      </c>
      <c r="D575" s="445" t="s">
        <v>43</v>
      </c>
      <c r="E575" s="208">
        <v>3</v>
      </c>
      <c r="F575" s="228">
        <v>361.02</v>
      </c>
      <c r="G575" s="312">
        <f>E575*F575</f>
        <v>1083.06</v>
      </c>
    </row>
    <row r="576" spans="1:7">
      <c r="A576" s="314">
        <v>20174</v>
      </c>
      <c r="B576" s="230" t="s">
        <v>517</v>
      </c>
      <c r="C576" s="445" t="s">
        <v>245</v>
      </c>
      <c r="D576" s="445" t="s">
        <v>405</v>
      </c>
      <c r="E576" s="208">
        <v>0.17</v>
      </c>
      <c r="F576" s="228">
        <v>89.36</v>
      </c>
      <c r="G576" s="312">
        <f t="shared" ref="G576:G579" si="53">E576*F576</f>
        <v>15.19</v>
      </c>
    </row>
    <row r="577" spans="1:27">
      <c r="A577" s="314">
        <v>30010</v>
      </c>
      <c r="B577" s="203" t="s">
        <v>312</v>
      </c>
      <c r="C577" s="445" t="s">
        <v>245</v>
      </c>
      <c r="D577" s="445" t="s">
        <v>405</v>
      </c>
      <c r="E577" s="208">
        <v>0.17</v>
      </c>
      <c r="F577" s="228">
        <v>43.08</v>
      </c>
      <c r="G577" s="312">
        <f t="shared" si="53"/>
        <v>7.32</v>
      </c>
    </row>
    <row r="578" spans="1:27" ht="30">
      <c r="A578" s="314">
        <v>50260</v>
      </c>
      <c r="B578" s="230" t="s">
        <v>518</v>
      </c>
      <c r="C578" s="445" t="s">
        <v>245</v>
      </c>
      <c r="D578" s="445" t="s">
        <v>405</v>
      </c>
      <c r="E578" s="208">
        <v>0.72</v>
      </c>
      <c r="F578" s="228">
        <v>594.70000000000005</v>
      </c>
      <c r="G578" s="312">
        <f t="shared" si="53"/>
        <v>428.18</v>
      </c>
    </row>
    <row r="579" spans="1:27">
      <c r="A579" s="314">
        <v>130113</v>
      </c>
      <c r="B579" s="203" t="s">
        <v>363</v>
      </c>
      <c r="C579" s="445" t="s">
        <v>245</v>
      </c>
      <c r="D579" s="445" t="s">
        <v>420</v>
      </c>
      <c r="E579" s="208">
        <v>6.8</v>
      </c>
      <c r="F579" s="228">
        <v>40.450000000000003</v>
      </c>
      <c r="G579" s="312">
        <f t="shared" si="53"/>
        <v>275.06</v>
      </c>
    </row>
    <row r="580" spans="1:27">
      <c r="A580" s="529"/>
      <c r="B580" s="530"/>
      <c r="C580" s="530"/>
      <c r="D580" s="530"/>
      <c r="E580" s="530"/>
      <c r="F580" s="226" t="s">
        <v>254</v>
      </c>
      <c r="G580" s="329">
        <v>1808.84</v>
      </c>
    </row>
    <row r="581" spans="1:27" ht="30">
      <c r="A581" s="529"/>
      <c r="B581" s="530"/>
      <c r="C581" s="530"/>
      <c r="D581" s="530"/>
      <c r="E581" s="530"/>
      <c r="F581" s="391" t="s">
        <v>683</v>
      </c>
      <c r="G581" s="312">
        <v>0</v>
      </c>
    </row>
    <row r="582" spans="1:27">
      <c r="A582" s="529"/>
      <c r="B582" s="530"/>
      <c r="C582" s="530"/>
      <c r="D582" s="530"/>
      <c r="E582" s="530"/>
      <c r="F582" s="229" t="s">
        <v>256</v>
      </c>
      <c r="G582" s="338">
        <f>SUM(G580:G581)</f>
        <v>1808.84</v>
      </c>
    </row>
    <row r="583" spans="1:27">
      <c r="A583" s="531" t="s">
        <v>676</v>
      </c>
      <c r="B583" s="532"/>
      <c r="C583" s="532"/>
      <c r="D583" s="532"/>
      <c r="E583" s="532"/>
      <c r="F583" s="532"/>
      <c r="G583" s="533"/>
    </row>
    <row r="584" spans="1:27" s="236" customFormat="1">
      <c r="A584" s="534" t="s">
        <v>241</v>
      </c>
      <c r="B584" s="535"/>
      <c r="C584" s="460" t="s">
        <v>242</v>
      </c>
      <c r="D584" s="460" t="s">
        <v>2</v>
      </c>
      <c r="E584" s="460" t="s">
        <v>243</v>
      </c>
      <c r="F584" s="460" t="s">
        <v>244</v>
      </c>
      <c r="G584" s="461" t="s">
        <v>5</v>
      </c>
    </row>
    <row r="585" spans="1:27" s="236" customFormat="1">
      <c r="A585" s="416">
        <v>10269</v>
      </c>
      <c r="B585" s="343" t="s">
        <v>614</v>
      </c>
      <c r="C585" s="339" t="s">
        <v>245</v>
      </c>
      <c r="D585" s="339" t="s">
        <v>26</v>
      </c>
      <c r="E585" s="340">
        <v>1</v>
      </c>
      <c r="F585" s="341">
        <v>1.05</v>
      </c>
      <c r="G585" s="342">
        <f>E585*F585</f>
        <v>1.05</v>
      </c>
    </row>
    <row r="586" spans="1:27" s="236" customFormat="1">
      <c r="A586" s="314">
        <v>20174</v>
      </c>
      <c r="B586" s="230" t="s">
        <v>517</v>
      </c>
      <c r="C586" s="445" t="s">
        <v>245</v>
      </c>
      <c r="D586" s="445" t="s">
        <v>405</v>
      </c>
      <c r="E586" s="208">
        <v>0.09</v>
      </c>
      <c r="F586" s="228">
        <v>89.36</v>
      </c>
      <c r="G586" s="342">
        <f t="shared" ref="G586:G594" si="54">E586*F586</f>
        <v>8.0399999999999991</v>
      </c>
    </row>
    <row r="587" spans="1:27" s="236" customFormat="1">
      <c r="A587" s="314">
        <v>30010</v>
      </c>
      <c r="B587" s="203" t="s">
        <v>312</v>
      </c>
      <c r="C587" s="445" t="s">
        <v>245</v>
      </c>
      <c r="D587" s="445" t="s">
        <v>405</v>
      </c>
      <c r="E587" s="208">
        <v>0.09</v>
      </c>
      <c r="F587" s="228">
        <v>43.08</v>
      </c>
      <c r="G587" s="342">
        <f t="shared" si="54"/>
        <v>3.88</v>
      </c>
    </row>
    <row r="588" spans="1:27" s="236" customFormat="1">
      <c r="A588" s="314">
        <v>40025</v>
      </c>
      <c r="B588" s="230" t="s">
        <v>313</v>
      </c>
      <c r="C588" s="445" t="s">
        <v>245</v>
      </c>
      <c r="D588" s="445" t="s">
        <v>405</v>
      </c>
      <c r="E588" s="208">
        <v>0.09</v>
      </c>
      <c r="F588" s="228">
        <v>449.34</v>
      </c>
      <c r="G588" s="342">
        <f t="shared" si="54"/>
        <v>40.44</v>
      </c>
      <c r="AA588" s="382"/>
    </row>
    <row r="589" spans="1:27" s="236" customFormat="1">
      <c r="A589" s="314">
        <v>40026</v>
      </c>
      <c r="B589" s="203" t="s">
        <v>314</v>
      </c>
      <c r="C589" s="445" t="s">
        <v>245</v>
      </c>
      <c r="D589" s="445" t="s">
        <v>405</v>
      </c>
      <c r="E589" s="208">
        <v>2.3E-2</v>
      </c>
      <c r="F589" s="400">
        <v>1004.74</v>
      </c>
      <c r="G589" s="342">
        <f t="shared" si="54"/>
        <v>23.11</v>
      </c>
    </row>
    <row r="590" spans="1:27" s="236" customFormat="1">
      <c r="A590" s="314">
        <v>50267</v>
      </c>
      <c r="B590" s="203" t="s">
        <v>738</v>
      </c>
      <c r="C590" s="445" t="s">
        <v>245</v>
      </c>
      <c r="D590" s="445" t="s">
        <v>405</v>
      </c>
      <c r="E590" s="208">
        <v>8.9999999999999993E-3</v>
      </c>
      <c r="F590" s="400">
        <v>2343.54</v>
      </c>
      <c r="G590" s="342">
        <f t="shared" si="54"/>
        <v>21.09</v>
      </c>
    </row>
    <row r="591" spans="1:27" s="236" customFormat="1">
      <c r="A591" s="314">
        <v>60046</v>
      </c>
      <c r="B591" s="203" t="s">
        <v>521</v>
      </c>
      <c r="C591" s="445" t="s">
        <v>245</v>
      </c>
      <c r="D591" s="445" t="s">
        <v>420</v>
      </c>
      <c r="E591" s="208">
        <v>1</v>
      </c>
      <c r="F591" s="228">
        <v>55.8</v>
      </c>
      <c r="G591" s="342">
        <f t="shared" si="54"/>
        <v>55.8</v>
      </c>
    </row>
    <row r="592" spans="1:27" s="236" customFormat="1">
      <c r="A592" s="314">
        <v>110143</v>
      </c>
      <c r="B592" s="203" t="s">
        <v>361</v>
      </c>
      <c r="C592" s="445" t="s">
        <v>245</v>
      </c>
      <c r="D592" s="445" t="s">
        <v>420</v>
      </c>
      <c r="E592" s="208">
        <v>2.1</v>
      </c>
      <c r="F592" s="228">
        <v>9.0399999999999991</v>
      </c>
      <c r="G592" s="342">
        <f t="shared" si="54"/>
        <v>18.98</v>
      </c>
    </row>
    <row r="593" spans="1:7" s="236" customFormat="1">
      <c r="A593" s="314">
        <v>110763</v>
      </c>
      <c r="B593" s="203" t="s">
        <v>362</v>
      </c>
      <c r="C593" s="445" t="s">
        <v>245</v>
      </c>
      <c r="D593" s="445" t="s">
        <v>420</v>
      </c>
      <c r="E593" s="208">
        <v>2.1</v>
      </c>
      <c r="F593" s="228">
        <v>36.69</v>
      </c>
      <c r="G593" s="342">
        <f t="shared" si="54"/>
        <v>77.05</v>
      </c>
    </row>
    <row r="594" spans="1:7" s="236" customFormat="1">
      <c r="A594" s="314">
        <v>150125</v>
      </c>
      <c r="B594" s="203" t="s">
        <v>615</v>
      </c>
      <c r="C594" s="445" t="s">
        <v>245</v>
      </c>
      <c r="D594" s="445" t="s">
        <v>420</v>
      </c>
      <c r="E594" s="208">
        <v>2.1</v>
      </c>
      <c r="F594" s="228">
        <v>12.27</v>
      </c>
      <c r="G594" s="312">
        <f t="shared" si="54"/>
        <v>25.77</v>
      </c>
    </row>
    <row r="595" spans="1:7" s="236" customFormat="1">
      <c r="A595" s="529"/>
      <c r="B595" s="530"/>
      <c r="C595" s="530"/>
      <c r="D595" s="530"/>
      <c r="E595" s="530"/>
      <c r="F595" s="226" t="s">
        <v>254</v>
      </c>
      <c r="G595" s="329">
        <f>SUM(G585:G594)</f>
        <v>275.20999999999998</v>
      </c>
    </row>
    <row r="596" spans="1:7" s="236" customFormat="1" ht="30">
      <c r="A596" s="529"/>
      <c r="B596" s="530"/>
      <c r="C596" s="530"/>
      <c r="D596" s="530"/>
      <c r="E596" s="530"/>
      <c r="F596" s="391" t="s">
        <v>683</v>
      </c>
      <c r="G596" s="312">
        <v>0</v>
      </c>
    </row>
    <row r="597" spans="1:7" s="236" customFormat="1">
      <c r="A597" s="529"/>
      <c r="B597" s="530"/>
      <c r="C597" s="530"/>
      <c r="D597" s="530"/>
      <c r="E597" s="530"/>
      <c r="F597" s="229" t="s">
        <v>256</v>
      </c>
      <c r="G597" s="338">
        <f>G595</f>
        <v>275.20999999999998</v>
      </c>
    </row>
    <row r="598" spans="1:7" s="236" customFormat="1">
      <c r="A598" s="531" t="s">
        <v>677</v>
      </c>
      <c r="B598" s="532"/>
      <c r="C598" s="532"/>
      <c r="D598" s="532"/>
      <c r="E598" s="532"/>
      <c r="F598" s="532"/>
      <c r="G598" s="533"/>
    </row>
    <row r="599" spans="1:7" s="236" customFormat="1">
      <c r="A599" s="534" t="s">
        <v>241</v>
      </c>
      <c r="B599" s="535"/>
      <c r="C599" s="460" t="s">
        <v>242</v>
      </c>
      <c r="D599" s="460" t="s">
        <v>2</v>
      </c>
      <c r="E599" s="460" t="s">
        <v>243</v>
      </c>
      <c r="F599" s="460" t="s">
        <v>244</v>
      </c>
      <c r="G599" s="461" t="s">
        <v>5</v>
      </c>
    </row>
    <row r="600" spans="1:7" s="236" customFormat="1">
      <c r="A600" s="416" t="s">
        <v>616</v>
      </c>
      <c r="B600" s="343" t="s">
        <v>739</v>
      </c>
      <c r="C600" s="339" t="s">
        <v>245</v>
      </c>
      <c r="D600" s="339" t="s">
        <v>43</v>
      </c>
      <c r="E600" s="340">
        <v>0.4</v>
      </c>
      <c r="F600" s="341">
        <v>41</v>
      </c>
      <c r="G600" s="342">
        <f>E600*F600</f>
        <v>16.399999999999999</v>
      </c>
    </row>
    <row r="601" spans="1:7" s="236" customFormat="1">
      <c r="A601" s="416" t="s">
        <v>618</v>
      </c>
      <c r="B601" s="230" t="s">
        <v>617</v>
      </c>
      <c r="C601" s="445" t="s">
        <v>245</v>
      </c>
      <c r="D601" s="445" t="s">
        <v>90</v>
      </c>
      <c r="E601" s="208">
        <v>2</v>
      </c>
      <c r="F601" s="228">
        <v>25.41</v>
      </c>
      <c r="G601" s="342">
        <f t="shared" ref="G601:G606" si="55">E601*F601</f>
        <v>50.82</v>
      </c>
    </row>
    <row r="602" spans="1:7" s="236" customFormat="1">
      <c r="A602" s="314">
        <v>20174</v>
      </c>
      <c r="B602" s="203" t="s">
        <v>740</v>
      </c>
      <c r="C602" s="445" t="s">
        <v>245</v>
      </c>
      <c r="D602" s="445" t="s">
        <v>271</v>
      </c>
      <c r="E602" s="208">
        <v>0.04</v>
      </c>
      <c r="F602" s="228">
        <v>89.36</v>
      </c>
      <c r="G602" s="342">
        <f t="shared" si="55"/>
        <v>3.57</v>
      </c>
    </row>
    <row r="603" spans="1:7" s="236" customFormat="1">
      <c r="A603" s="314">
        <v>30010</v>
      </c>
      <c r="B603" s="230" t="s">
        <v>312</v>
      </c>
      <c r="C603" s="445" t="s">
        <v>245</v>
      </c>
      <c r="D603" s="445" t="s">
        <v>271</v>
      </c>
      <c r="E603" s="208">
        <v>0.03</v>
      </c>
      <c r="F603" s="228">
        <v>43.08</v>
      </c>
      <c r="G603" s="342">
        <f t="shared" si="55"/>
        <v>1.29</v>
      </c>
    </row>
    <row r="604" spans="1:7" s="236" customFormat="1">
      <c r="A604" s="314">
        <v>50196</v>
      </c>
      <c r="B604" s="203" t="s">
        <v>619</v>
      </c>
      <c r="C604" s="445" t="s">
        <v>245</v>
      </c>
      <c r="D604" s="445" t="s">
        <v>271</v>
      </c>
      <c r="E604" s="208">
        <v>0.03</v>
      </c>
      <c r="F604" s="228">
        <v>470.32</v>
      </c>
      <c r="G604" s="342">
        <f t="shared" si="55"/>
        <v>14.11</v>
      </c>
    </row>
    <row r="605" spans="1:7" s="236" customFormat="1">
      <c r="A605" s="314">
        <v>88242</v>
      </c>
      <c r="B605" s="203" t="s">
        <v>692</v>
      </c>
      <c r="C605" s="445" t="s">
        <v>245</v>
      </c>
      <c r="D605" s="445" t="s">
        <v>246</v>
      </c>
      <c r="E605" s="208">
        <v>0.9</v>
      </c>
      <c r="F605" s="228">
        <v>14.38</v>
      </c>
      <c r="G605" s="342">
        <f t="shared" si="55"/>
        <v>12.94</v>
      </c>
    </row>
    <row r="606" spans="1:7" s="236" customFormat="1">
      <c r="A606" s="314">
        <v>88309</v>
      </c>
      <c r="B606" s="203" t="s">
        <v>288</v>
      </c>
      <c r="C606" s="445" t="s">
        <v>245</v>
      </c>
      <c r="D606" s="445" t="s">
        <v>246</v>
      </c>
      <c r="E606" s="208">
        <v>0.9</v>
      </c>
      <c r="F606" s="228">
        <v>18.03</v>
      </c>
      <c r="G606" s="342">
        <f t="shared" si="55"/>
        <v>16.23</v>
      </c>
    </row>
    <row r="607" spans="1:7" s="236" customFormat="1">
      <c r="A607" s="529"/>
      <c r="B607" s="530"/>
      <c r="C607" s="530"/>
      <c r="D607" s="530"/>
      <c r="E607" s="530"/>
      <c r="F607" s="226" t="s">
        <v>254</v>
      </c>
      <c r="G607" s="329">
        <v>115.36</v>
      </c>
    </row>
    <row r="608" spans="1:7" s="236" customFormat="1" ht="30">
      <c r="A608" s="529"/>
      <c r="B608" s="530"/>
      <c r="C608" s="530"/>
      <c r="D608" s="530"/>
      <c r="E608" s="530"/>
      <c r="F608" s="391" t="s">
        <v>683</v>
      </c>
      <c r="G608" s="312">
        <v>0</v>
      </c>
    </row>
    <row r="609" spans="1:7" s="236" customFormat="1" ht="15.75" thickBot="1">
      <c r="A609" s="569"/>
      <c r="B609" s="570"/>
      <c r="C609" s="570"/>
      <c r="D609" s="570"/>
      <c r="E609" s="570"/>
      <c r="F609" s="330" t="s">
        <v>256</v>
      </c>
      <c r="G609" s="331">
        <f>G607+G608</f>
        <v>115.36</v>
      </c>
    </row>
    <row r="610" spans="1:7" ht="16.5" thickTop="1" thickBot="1">
      <c r="A610" s="474" t="s">
        <v>775</v>
      </c>
      <c r="B610" s="475"/>
      <c r="C610" s="475"/>
      <c r="D610" s="475"/>
      <c r="E610" s="475"/>
      <c r="F610" s="475"/>
      <c r="G610" s="476"/>
    </row>
    <row r="611" spans="1:7" ht="15.75" thickTop="1">
      <c r="A611" s="423"/>
      <c r="B611" s="1"/>
      <c r="C611" s="1"/>
      <c r="D611" s="1"/>
      <c r="E611" s="1"/>
      <c r="F611" s="1"/>
      <c r="G611" s="424"/>
    </row>
    <row r="612" spans="1:7">
      <c r="A612" s="423"/>
      <c r="B612" s="1"/>
      <c r="C612" s="1"/>
      <c r="D612" s="1"/>
      <c r="E612" s="1"/>
      <c r="F612" s="477" t="s">
        <v>767</v>
      </c>
      <c r="G612" s="478"/>
    </row>
    <row r="613" spans="1:7">
      <c r="A613" s="423"/>
      <c r="B613" s="1"/>
      <c r="C613" s="1"/>
      <c r="D613" s="1"/>
      <c r="E613" s="1"/>
      <c r="F613" s="1"/>
      <c r="G613" s="424"/>
    </row>
    <row r="614" spans="1:7">
      <c r="A614" s="423"/>
      <c r="B614" s="1"/>
      <c r="C614" s="1"/>
      <c r="D614" s="1"/>
      <c r="E614" s="1"/>
      <c r="F614" s="1"/>
      <c r="G614" s="424"/>
    </row>
    <row r="615" spans="1:7">
      <c r="A615" s="423"/>
      <c r="B615" s="1"/>
      <c r="C615" s="1"/>
      <c r="D615" s="1"/>
      <c r="E615" s="1"/>
      <c r="F615" s="1"/>
      <c r="G615" s="424"/>
    </row>
    <row r="616" spans="1:7" ht="15.75" thickBot="1">
      <c r="A616" s="438"/>
      <c r="B616" s="439"/>
      <c r="C616" s="439"/>
      <c r="D616" s="439"/>
      <c r="E616" s="439"/>
      <c r="F616" s="439"/>
      <c r="G616" s="440"/>
    </row>
    <row r="617" spans="1:7" ht="15.75" thickTop="1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</sheetData>
  <mergeCells count="196">
    <mergeCell ref="F612:G612"/>
    <mergeCell ref="A376:G376"/>
    <mergeCell ref="A377:B377"/>
    <mergeCell ref="A583:G583"/>
    <mergeCell ref="A584:B584"/>
    <mergeCell ref="A595:E597"/>
    <mergeCell ref="A598:G598"/>
    <mergeCell ref="A599:B599"/>
    <mergeCell ref="A607:E609"/>
    <mergeCell ref="A483:G483"/>
    <mergeCell ref="A484:B484"/>
    <mergeCell ref="A574:B574"/>
    <mergeCell ref="A580:E582"/>
    <mergeCell ref="A555:E557"/>
    <mergeCell ref="A558:G558"/>
    <mergeCell ref="A559:B559"/>
    <mergeCell ref="A404:G404"/>
    <mergeCell ref="A405:B405"/>
    <mergeCell ref="A421:G421"/>
    <mergeCell ref="A422:B422"/>
    <mergeCell ref="A427:E429"/>
    <mergeCell ref="A430:G430"/>
    <mergeCell ref="A431:B431"/>
    <mergeCell ref="A564:E566"/>
    <mergeCell ref="A467:E469"/>
    <mergeCell ref="A436:E438"/>
    <mergeCell ref="A470:G470"/>
    <mergeCell ref="A471:B471"/>
    <mergeCell ref="A480:E482"/>
    <mergeCell ref="A387:G387"/>
    <mergeCell ref="A388:B388"/>
    <mergeCell ref="A393:E395"/>
    <mergeCell ref="A440:B440"/>
    <mergeCell ref="A444:E444"/>
    <mergeCell ref="A445:G445"/>
    <mergeCell ref="A446:B446"/>
    <mergeCell ref="A410:E412"/>
    <mergeCell ref="A413:G413"/>
    <mergeCell ref="A414:B414"/>
    <mergeCell ref="A420:E420"/>
    <mergeCell ref="A439:G439"/>
    <mergeCell ref="A396:G396"/>
    <mergeCell ref="A397:B397"/>
    <mergeCell ref="A401:E403"/>
    <mergeCell ref="A1:G6"/>
    <mergeCell ref="A300:G300"/>
    <mergeCell ref="A301:B301"/>
    <mergeCell ref="A312:E314"/>
    <mergeCell ref="A315:G315"/>
    <mergeCell ref="A316:B316"/>
    <mergeCell ref="A325:E327"/>
    <mergeCell ref="A257:E259"/>
    <mergeCell ref="A260:G260"/>
    <mergeCell ref="A261:B261"/>
    <mergeCell ref="A265:E267"/>
    <mergeCell ref="A276:G276"/>
    <mergeCell ref="A234:G234"/>
    <mergeCell ref="A235:B235"/>
    <mergeCell ref="A245:E247"/>
    <mergeCell ref="A248:G248"/>
    <mergeCell ref="A249:B249"/>
    <mergeCell ref="A268:G268"/>
    <mergeCell ref="A269:B269"/>
    <mergeCell ref="A273:E275"/>
    <mergeCell ref="A219:B219"/>
    <mergeCell ref="A223:E225"/>
    <mergeCell ref="A277:B277"/>
    <mergeCell ref="A281:E283"/>
    <mergeCell ref="A226:G226"/>
    <mergeCell ref="A227:B227"/>
    <mergeCell ref="A231:E233"/>
    <mergeCell ref="A209:E209"/>
    <mergeCell ref="A210:G210"/>
    <mergeCell ref="A211:B211"/>
    <mergeCell ref="A217:E217"/>
    <mergeCell ref="A218:G218"/>
    <mergeCell ref="A197:E197"/>
    <mergeCell ref="A198:G198"/>
    <mergeCell ref="A199:B199"/>
    <mergeCell ref="A215:E216"/>
    <mergeCell ref="A130:G130"/>
    <mergeCell ref="A131:B131"/>
    <mergeCell ref="A137:E139"/>
    <mergeCell ref="A173:E175"/>
    <mergeCell ref="A176:G176"/>
    <mergeCell ref="A177:B177"/>
    <mergeCell ref="A183:E185"/>
    <mergeCell ref="A186:G186"/>
    <mergeCell ref="A187:B187"/>
    <mergeCell ref="A148:G148"/>
    <mergeCell ref="A149:B149"/>
    <mergeCell ref="A155:E157"/>
    <mergeCell ref="A167:G167"/>
    <mergeCell ref="A168:B168"/>
    <mergeCell ref="A158:G158"/>
    <mergeCell ref="A159:B159"/>
    <mergeCell ref="A164:E166"/>
    <mergeCell ref="A140:G140"/>
    <mergeCell ref="A141:B141"/>
    <mergeCell ref="A145:E147"/>
    <mergeCell ref="A92:G92"/>
    <mergeCell ref="A93:B93"/>
    <mergeCell ref="A102:E102"/>
    <mergeCell ref="A103:G103"/>
    <mergeCell ref="A104:B104"/>
    <mergeCell ref="A83:G83"/>
    <mergeCell ref="A84:B84"/>
    <mergeCell ref="A127:E129"/>
    <mergeCell ref="A113:E113"/>
    <mergeCell ref="A114:G114"/>
    <mergeCell ref="A115:B115"/>
    <mergeCell ref="A119:E121"/>
    <mergeCell ref="A122:G122"/>
    <mergeCell ref="A123:B123"/>
    <mergeCell ref="A91:E91"/>
    <mergeCell ref="A80:E82"/>
    <mergeCell ref="A75:B75"/>
    <mergeCell ref="A62:E64"/>
    <mergeCell ref="A36:E38"/>
    <mergeCell ref="A39:G39"/>
    <mergeCell ref="A40:B40"/>
    <mergeCell ref="A44:E46"/>
    <mergeCell ref="A47:G47"/>
    <mergeCell ref="A48:B48"/>
    <mergeCell ref="A74:G74"/>
    <mergeCell ref="A7:C7"/>
    <mergeCell ref="A9:C9"/>
    <mergeCell ref="A65:G65"/>
    <mergeCell ref="A66:B66"/>
    <mergeCell ref="A71:E73"/>
    <mergeCell ref="A18:E20"/>
    <mergeCell ref="A21:G21"/>
    <mergeCell ref="A22:B22"/>
    <mergeCell ref="A33:G33"/>
    <mergeCell ref="A30:E32"/>
    <mergeCell ref="A34:B34"/>
    <mergeCell ref="A12:B12"/>
    <mergeCell ref="A11:G11"/>
    <mergeCell ref="A53:E55"/>
    <mergeCell ref="A56:G56"/>
    <mergeCell ref="A57:B57"/>
    <mergeCell ref="D7:E7"/>
    <mergeCell ref="F7:G7"/>
    <mergeCell ref="F8:F9"/>
    <mergeCell ref="G8:G9"/>
    <mergeCell ref="D8:E9"/>
    <mergeCell ref="A8:C8"/>
    <mergeCell ref="A10:G10"/>
    <mergeCell ref="A328:G328"/>
    <mergeCell ref="A573:G573"/>
    <mergeCell ref="A542:G542"/>
    <mergeCell ref="A543:B543"/>
    <mergeCell ref="A547:E549"/>
    <mergeCell ref="A550:G550"/>
    <mergeCell ref="A551:B551"/>
    <mergeCell ref="A568:B568"/>
    <mergeCell ref="A570:E572"/>
    <mergeCell ref="A567:G567"/>
    <mergeCell ref="A329:B329"/>
    <mergeCell ref="A344:E344"/>
    <mergeCell ref="A354:E356"/>
    <mergeCell ref="A345:G345"/>
    <mergeCell ref="A346:B346"/>
    <mergeCell ref="A365:E365"/>
    <mergeCell ref="A357:G357"/>
    <mergeCell ref="A358:B358"/>
    <mergeCell ref="A367:B367"/>
    <mergeCell ref="A366:G366"/>
    <mergeCell ref="A375:E375"/>
    <mergeCell ref="A452:E454"/>
    <mergeCell ref="A455:G455"/>
    <mergeCell ref="A456:B456"/>
    <mergeCell ref="A610:G610"/>
    <mergeCell ref="A539:E541"/>
    <mergeCell ref="A386:E386"/>
    <mergeCell ref="A284:G284"/>
    <mergeCell ref="A285:B285"/>
    <mergeCell ref="A289:E291"/>
    <mergeCell ref="A292:G292"/>
    <mergeCell ref="A293:B293"/>
    <mergeCell ref="A297:E299"/>
    <mergeCell ref="A534:G534"/>
    <mergeCell ref="A535:B535"/>
    <mergeCell ref="A516:B516"/>
    <mergeCell ref="A524:E526"/>
    <mergeCell ref="A527:G527"/>
    <mergeCell ref="A528:B528"/>
    <mergeCell ref="A531:E533"/>
    <mergeCell ref="A492:E494"/>
    <mergeCell ref="A495:G495"/>
    <mergeCell ref="A496:B496"/>
    <mergeCell ref="A501:E503"/>
    <mergeCell ref="A515:G515"/>
    <mergeCell ref="A504:G504"/>
    <mergeCell ref="A505:B505"/>
    <mergeCell ref="A512:E51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fitToHeight="0" orientation="portrait" horizontalDpi="360" verticalDpi="360" r:id="rId1"/>
  <rowBreaks count="12" manualBreakCount="12">
    <brk id="64" max="6" man="1"/>
    <brk id="102" max="6" man="1"/>
    <brk id="147" max="6" man="1"/>
    <brk id="185" max="6" man="1"/>
    <brk id="217" max="6" man="1"/>
    <brk id="275" max="6" man="1"/>
    <brk id="327" max="6" man="1"/>
    <brk id="356" max="6" man="1"/>
    <brk id="395" max="6" man="1"/>
    <brk id="444" max="6" man="1"/>
    <brk id="504" max="6" man="1"/>
    <brk id="557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view="pageBreakPreview" zoomScaleSheetLayoutView="100" workbookViewId="0">
      <selection activeCell="B14" sqref="B14"/>
    </sheetView>
  </sheetViews>
  <sheetFormatPr defaultRowHeight="15"/>
  <cols>
    <col min="1" max="1" width="10.42578125" customWidth="1"/>
    <col min="2" max="2" width="13.42578125" customWidth="1"/>
    <col min="3" max="3" width="59.28515625" customWidth="1"/>
    <col min="4" max="4" width="11.140625" customWidth="1"/>
    <col min="5" max="5" width="13" customWidth="1"/>
    <col min="6" max="6" width="12.5703125" customWidth="1"/>
    <col min="7" max="7" width="13.140625" customWidth="1"/>
    <col min="8" max="8" width="13.5703125" customWidth="1"/>
    <col min="9" max="9" width="16.5703125" customWidth="1"/>
    <col min="10" max="10" width="14.7109375" customWidth="1"/>
    <col min="11" max="11" width="25" customWidth="1"/>
  </cols>
  <sheetData>
    <row r="1" spans="1:11" ht="15.75" thickTop="1">
      <c r="A1" s="576"/>
      <c r="B1" s="577"/>
      <c r="C1" s="577"/>
      <c r="D1" s="577"/>
      <c r="E1" s="577"/>
      <c r="F1" s="577"/>
      <c r="G1" s="577"/>
      <c r="H1" s="577"/>
      <c r="I1" s="577"/>
      <c r="J1" s="578"/>
    </row>
    <row r="2" spans="1:11">
      <c r="A2" s="579"/>
      <c r="B2" s="580"/>
      <c r="C2" s="580"/>
      <c r="D2" s="580"/>
      <c r="E2" s="580"/>
      <c r="F2" s="580"/>
      <c r="G2" s="580"/>
      <c r="H2" s="580"/>
      <c r="I2" s="580"/>
      <c r="J2" s="581"/>
    </row>
    <row r="3" spans="1:11">
      <c r="A3" s="579"/>
      <c r="B3" s="580"/>
      <c r="C3" s="580"/>
      <c r="D3" s="580"/>
      <c r="E3" s="580"/>
      <c r="F3" s="580"/>
      <c r="G3" s="580"/>
      <c r="H3" s="580"/>
      <c r="I3" s="580"/>
      <c r="J3" s="581"/>
    </row>
    <row r="4" spans="1:11">
      <c r="A4" s="579"/>
      <c r="B4" s="580"/>
      <c r="C4" s="580"/>
      <c r="D4" s="580"/>
      <c r="E4" s="580"/>
      <c r="F4" s="580"/>
      <c r="G4" s="580"/>
      <c r="H4" s="580"/>
      <c r="I4" s="580"/>
      <c r="J4" s="581"/>
    </row>
    <row r="5" spans="1:11" ht="31.5" customHeight="1">
      <c r="A5" s="579"/>
      <c r="B5" s="580"/>
      <c r="C5" s="580"/>
      <c r="D5" s="580"/>
      <c r="E5" s="580"/>
      <c r="F5" s="580"/>
      <c r="G5" s="580"/>
      <c r="H5" s="580"/>
      <c r="I5" s="580"/>
      <c r="J5" s="581"/>
    </row>
    <row r="6" spans="1:11" ht="15.75" thickBot="1">
      <c r="A6" s="582"/>
      <c r="B6" s="583"/>
      <c r="C6" s="583"/>
      <c r="D6" s="583"/>
      <c r="E6" s="583"/>
      <c r="F6" s="583"/>
      <c r="G6" s="583"/>
      <c r="H6" s="583"/>
      <c r="I6" s="583"/>
      <c r="J6" s="584"/>
    </row>
    <row r="7" spans="1:11" ht="29.25" customHeight="1" thickTop="1" thickBot="1">
      <c r="A7" s="585" t="s">
        <v>761</v>
      </c>
      <c r="B7" s="586"/>
      <c r="C7" s="586"/>
      <c r="D7" s="587" t="s">
        <v>765</v>
      </c>
      <c r="E7" s="588"/>
      <c r="F7" s="588"/>
      <c r="G7" s="588"/>
      <c r="H7" s="589" t="s">
        <v>766</v>
      </c>
      <c r="I7" s="590"/>
      <c r="J7" s="590"/>
    </row>
    <row r="8" spans="1:11" ht="33" customHeight="1" thickTop="1" thickBot="1">
      <c r="A8" s="591" t="s">
        <v>763</v>
      </c>
      <c r="B8" s="592"/>
      <c r="C8" s="593"/>
      <c r="D8" s="546" t="s">
        <v>771</v>
      </c>
      <c r="E8" s="596"/>
      <c r="F8" s="596"/>
      <c r="G8" s="547"/>
      <c r="H8" s="546" t="s">
        <v>583</v>
      </c>
      <c r="I8" s="610">
        <f>I93</f>
        <v>283330.34999999998</v>
      </c>
      <c r="J8" s="611"/>
    </row>
    <row r="9" spans="1:11" ht="31.5" customHeight="1" thickTop="1" thickBot="1">
      <c r="A9" s="591" t="s">
        <v>764</v>
      </c>
      <c r="B9" s="592"/>
      <c r="C9" s="593"/>
      <c r="D9" s="597"/>
      <c r="E9" s="598"/>
      <c r="F9" s="598"/>
      <c r="G9" s="599"/>
      <c r="H9" s="597"/>
      <c r="I9" s="612"/>
      <c r="J9" s="613"/>
      <c r="K9" s="252"/>
    </row>
    <row r="10" spans="1:11" ht="15" customHeight="1" thickTop="1">
      <c r="A10" s="603"/>
      <c r="B10" s="604"/>
      <c r="C10" s="604"/>
      <c r="D10" s="604"/>
      <c r="E10" s="604"/>
      <c r="F10" s="604"/>
      <c r="G10" s="604"/>
      <c r="H10" s="604"/>
      <c r="I10" s="604"/>
      <c r="J10" s="605"/>
    </row>
    <row r="11" spans="1:11" ht="26.25" customHeight="1">
      <c r="A11" s="608" t="s">
        <v>0</v>
      </c>
      <c r="B11" s="571" t="s">
        <v>544</v>
      </c>
      <c r="C11" s="571" t="s">
        <v>545</v>
      </c>
      <c r="D11" s="571" t="s">
        <v>546</v>
      </c>
      <c r="E11" s="606" t="s">
        <v>547</v>
      </c>
      <c r="F11" s="600" t="s">
        <v>4</v>
      </c>
      <c r="G11" s="601"/>
      <c r="H11" s="601"/>
      <c r="I11" s="602"/>
      <c r="J11" s="284" t="s">
        <v>548</v>
      </c>
    </row>
    <row r="12" spans="1:11" ht="30" customHeight="1">
      <c r="A12" s="609"/>
      <c r="B12" s="572"/>
      <c r="C12" s="572"/>
      <c r="D12" s="572"/>
      <c r="E12" s="607"/>
      <c r="F12" s="254" t="s">
        <v>549</v>
      </c>
      <c r="G12" s="254" t="s">
        <v>550</v>
      </c>
      <c r="H12" s="254" t="s">
        <v>551</v>
      </c>
      <c r="I12" s="255" t="s">
        <v>552</v>
      </c>
      <c r="J12" s="285">
        <v>0.27</v>
      </c>
    </row>
    <row r="13" spans="1:11">
      <c r="A13" s="286"/>
      <c r="B13" s="253"/>
      <c r="C13" s="253"/>
      <c r="D13" s="253"/>
      <c r="E13" s="253"/>
      <c r="F13" s="253"/>
      <c r="G13" s="253"/>
      <c r="H13" s="253"/>
      <c r="I13" s="253"/>
      <c r="J13" s="287"/>
    </row>
    <row r="14" spans="1:11">
      <c r="A14" s="417">
        <v>1000000</v>
      </c>
      <c r="B14" s="418"/>
      <c r="C14" s="573" t="s">
        <v>553</v>
      </c>
      <c r="D14" s="535"/>
      <c r="E14" s="419"/>
      <c r="F14" s="419"/>
      <c r="G14" s="419"/>
      <c r="H14" s="419">
        <f>H15+H16</f>
        <v>1799.47</v>
      </c>
      <c r="I14" s="419">
        <f>SUM(I15:I16)</f>
        <v>2285.27</v>
      </c>
      <c r="J14" s="420"/>
    </row>
    <row r="15" spans="1:11" ht="30">
      <c r="A15" s="347">
        <v>1001000</v>
      </c>
      <c r="B15" s="258" t="s">
        <v>11</v>
      </c>
      <c r="C15" s="259" t="s">
        <v>9</v>
      </c>
      <c r="D15" s="260" t="s">
        <v>10</v>
      </c>
      <c r="E15" s="257">
        <v>6.16</v>
      </c>
      <c r="F15" s="264">
        <v>160.83000000000001</v>
      </c>
      <c r="G15" s="256">
        <f>((F15*$J$12)+F15)</f>
        <v>204.25</v>
      </c>
      <c r="H15" s="256">
        <f>F15*E15</f>
        <v>990.71</v>
      </c>
      <c r="I15" s="256">
        <f>G15*E15</f>
        <v>1258.18</v>
      </c>
      <c r="J15" s="288" t="s">
        <v>554</v>
      </c>
    </row>
    <row r="16" spans="1:11" ht="30">
      <c r="A16" s="347">
        <v>1002000</v>
      </c>
      <c r="B16" s="350" t="s">
        <v>185</v>
      </c>
      <c r="C16" s="259" t="s">
        <v>121</v>
      </c>
      <c r="D16" s="260" t="s">
        <v>10</v>
      </c>
      <c r="E16" s="257">
        <v>189.85</v>
      </c>
      <c r="F16" s="264">
        <v>4.26</v>
      </c>
      <c r="G16" s="256">
        <f>((F16*$J$12)+F16)</f>
        <v>5.41</v>
      </c>
      <c r="H16" s="256">
        <f>F16*E16</f>
        <v>808.76</v>
      </c>
      <c r="I16" s="256">
        <f>G16*E16</f>
        <v>1027.0899999999999</v>
      </c>
      <c r="J16" s="288" t="s">
        <v>554</v>
      </c>
    </row>
    <row r="17" spans="1:11">
      <c r="A17" s="417">
        <v>2000000</v>
      </c>
      <c r="B17" s="418"/>
      <c r="C17" s="573" t="s">
        <v>555</v>
      </c>
      <c r="D17" s="535"/>
      <c r="E17" s="419"/>
      <c r="F17" s="419"/>
      <c r="G17" s="419"/>
      <c r="H17" s="419">
        <f>SUM(H18:H19)</f>
        <v>948.93</v>
      </c>
      <c r="I17" s="419">
        <f>SUM(I18:I19)</f>
        <v>1205.1199999999999</v>
      </c>
      <c r="J17" s="420"/>
    </row>
    <row r="18" spans="1:11" ht="30">
      <c r="A18" s="347">
        <v>2001000</v>
      </c>
      <c r="B18" s="268" t="s">
        <v>144</v>
      </c>
      <c r="C18" s="265" t="s">
        <v>602</v>
      </c>
      <c r="D18" s="261" t="s">
        <v>15</v>
      </c>
      <c r="E18" s="257">
        <v>13.81</v>
      </c>
      <c r="F18" s="270">
        <v>43.08</v>
      </c>
      <c r="G18" s="256">
        <f>((F18*$J$12)+F18)</f>
        <v>54.71</v>
      </c>
      <c r="H18" s="256">
        <f>F18*E18</f>
        <v>594.92999999999995</v>
      </c>
      <c r="I18" s="256">
        <f>G18*E18</f>
        <v>755.55</v>
      </c>
      <c r="J18" s="288" t="s">
        <v>554</v>
      </c>
    </row>
    <row r="19" spans="1:11" ht="30">
      <c r="A19" s="347">
        <v>2002000</v>
      </c>
      <c r="B19" s="268" t="s">
        <v>146</v>
      </c>
      <c r="C19" s="265" t="s">
        <v>603</v>
      </c>
      <c r="D19" s="261" t="s">
        <v>15</v>
      </c>
      <c r="E19" s="257">
        <v>3.77</v>
      </c>
      <c r="F19" s="270">
        <v>93.9</v>
      </c>
      <c r="G19" s="256">
        <f>((F19*$J$12)+F19)</f>
        <v>119.25</v>
      </c>
      <c r="H19" s="256">
        <f>F19*E19</f>
        <v>354</v>
      </c>
      <c r="I19" s="256">
        <f>G19*E19</f>
        <v>449.57</v>
      </c>
      <c r="J19" s="288" t="s">
        <v>554</v>
      </c>
    </row>
    <row r="20" spans="1:11">
      <c r="A20" s="417">
        <v>3000000</v>
      </c>
      <c r="B20" s="418"/>
      <c r="C20" s="573" t="s">
        <v>556</v>
      </c>
      <c r="D20" s="535"/>
      <c r="E20" s="419"/>
      <c r="F20" s="419"/>
      <c r="G20" s="419"/>
      <c r="H20" s="419">
        <f>SUM(H21:H22)</f>
        <v>13420.8</v>
      </c>
      <c r="I20" s="419">
        <f>SUM(I21:I22)</f>
        <v>17044.41</v>
      </c>
      <c r="J20" s="420"/>
    </row>
    <row r="21" spans="1:11" ht="30">
      <c r="A21" s="347">
        <v>3001000</v>
      </c>
      <c r="B21" s="268" t="s">
        <v>142</v>
      </c>
      <c r="C21" s="265" t="s">
        <v>604</v>
      </c>
      <c r="D21" s="268" t="s">
        <v>15</v>
      </c>
      <c r="E21" s="257">
        <v>2.88</v>
      </c>
      <c r="F21" s="270">
        <v>2189.6799999999998</v>
      </c>
      <c r="G21" s="256">
        <f>((F21*$J$12)+F21)</f>
        <v>2780.89</v>
      </c>
      <c r="H21" s="256">
        <f>F21*E21</f>
        <v>6306.28</v>
      </c>
      <c r="I21" s="256">
        <f>G21*E21</f>
        <v>8008.96</v>
      </c>
      <c r="J21" s="288" t="s">
        <v>554</v>
      </c>
    </row>
    <row r="22" spans="1:11" ht="30">
      <c r="A22" s="347">
        <v>3002000</v>
      </c>
      <c r="B22" s="351" t="s">
        <v>230</v>
      </c>
      <c r="C22" s="265" t="s">
        <v>605</v>
      </c>
      <c r="D22" s="261" t="s">
        <v>15</v>
      </c>
      <c r="E22" s="257">
        <v>3.45</v>
      </c>
      <c r="F22" s="270">
        <v>2062.1799999999998</v>
      </c>
      <c r="G22" s="256">
        <f>((F22*$J$12)+F22)</f>
        <v>2618.9699999999998</v>
      </c>
      <c r="H22" s="256">
        <f>F22*E22</f>
        <v>7114.52</v>
      </c>
      <c r="I22" s="256">
        <f>G22*E22</f>
        <v>9035.4500000000007</v>
      </c>
      <c r="J22" s="288" t="s">
        <v>554</v>
      </c>
    </row>
    <row r="23" spans="1:11">
      <c r="A23" s="417">
        <v>4000000</v>
      </c>
      <c r="B23" s="418"/>
      <c r="C23" s="573" t="s">
        <v>557</v>
      </c>
      <c r="D23" s="535"/>
      <c r="E23" s="419"/>
      <c r="F23" s="419"/>
      <c r="G23" s="419"/>
      <c r="H23" s="419">
        <f>H24</f>
        <v>16045.82</v>
      </c>
      <c r="I23" s="419">
        <f>I24</f>
        <v>20378.169999999998</v>
      </c>
      <c r="J23" s="420"/>
    </row>
    <row r="24" spans="1:11" s="334" customFormat="1" ht="30">
      <c r="A24" s="348">
        <v>4001000</v>
      </c>
      <c r="B24" s="345" t="s">
        <v>591</v>
      </c>
      <c r="C24" s="346" t="s">
        <v>622</v>
      </c>
      <c r="D24" s="345" t="s">
        <v>10</v>
      </c>
      <c r="E24" s="257">
        <v>6.8</v>
      </c>
      <c r="F24" s="257">
        <v>2359.6799999999998</v>
      </c>
      <c r="G24" s="257">
        <f>((F24*$J$12)+F24)</f>
        <v>2996.79</v>
      </c>
      <c r="H24" s="257">
        <f>F24*E24</f>
        <v>16045.82</v>
      </c>
      <c r="I24" s="257">
        <f>G24*E24</f>
        <v>20378.169999999998</v>
      </c>
      <c r="J24" s="344" t="s">
        <v>554</v>
      </c>
      <c r="K24" s="335"/>
    </row>
    <row r="25" spans="1:11">
      <c r="A25" s="417">
        <v>5000000</v>
      </c>
      <c r="B25" s="418"/>
      <c r="C25" s="573" t="s">
        <v>558</v>
      </c>
      <c r="D25" s="535" t="s">
        <v>559</v>
      </c>
      <c r="E25" s="419"/>
      <c r="F25" s="419"/>
      <c r="G25" s="419"/>
      <c r="H25" s="419">
        <f>H26</f>
        <v>3240.18</v>
      </c>
      <c r="I25" s="419">
        <f>I26</f>
        <v>4115.1400000000003</v>
      </c>
      <c r="J25" s="420"/>
    </row>
    <row r="26" spans="1:11" ht="30">
      <c r="A26" s="348">
        <v>5001000</v>
      </c>
      <c r="B26" s="345" t="s">
        <v>687</v>
      </c>
      <c r="C26" s="383" t="s">
        <v>686</v>
      </c>
      <c r="D26" s="260" t="s">
        <v>10</v>
      </c>
      <c r="E26" s="257">
        <v>57.45</v>
      </c>
      <c r="F26" s="257">
        <v>56.4</v>
      </c>
      <c r="G26" s="257">
        <f>((F26*$J$12)+F26)</f>
        <v>71.63</v>
      </c>
      <c r="H26" s="257">
        <f>F26*E26</f>
        <v>3240.18</v>
      </c>
      <c r="I26" s="257">
        <f>G26*E26</f>
        <v>4115.1400000000003</v>
      </c>
      <c r="J26" s="344" t="s">
        <v>554</v>
      </c>
    </row>
    <row r="27" spans="1:11">
      <c r="A27" s="417">
        <v>6000000</v>
      </c>
      <c r="B27" s="418"/>
      <c r="C27" s="573" t="s">
        <v>560</v>
      </c>
      <c r="D27" s="535" t="s">
        <v>559</v>
      </c>
      <c r="E27" s="419"/>
      <c r="F27" s="419"/>
      <c r="G27" s="419"/>
      <c r="H27" s="419">
        <f>SUM(H28:H30)</f>
        <v>8794.19</v>
      </c>
      <c r="I27" s="419">
        <f>SUM(I28:I30)</f>
        <v>11169.49</v>
      </c>
      <c r="J27" s="420"/>
    </row>
    <row r="28" spans="1:11" ht="46.15" customHeight="1" thickBot="1">
      <c r="A28" s="354">
        <v>6001000</v>
      </c>
      <c r="B28" s="294" t="s">
        <v>232</v>
      </c>
      <c r="C28" s="295" t="s">
        <v>231</v>
      </c>
      <c r="D28" s="296" t="s">
        <v>10</v>
      </c>
      <c r="E28" s="297">
        <v>241.19</v>
      </c>
      <c r="F28" s="298">
        <v>33.69</v>
      </c>
      <c r="G28" s="297">
        <f>((F28*$J$12)+F28)</f>
        <v>42.79</v>
      </c>
      <c r="H28" s="297">
        <f>F28*E28</f>
        <v>8125.69</v>
      </c>
      <c r="I28" s="297">
        <f>G28*E28</f>
        <v>10320.52</v>
      </c>
      <c r="J28" s="357" t="s">
        <v>554</v>
      </c>
    </row>
    <row r="29" spans="1:11" ht="30.75" thickTop="1">
      <c r="A29" s="358">
        <v>6002000</v>
      </c>
      <c r="B29" s="289" t="s">
        <v>120</v>
      </c>
      <c r="C29" s="290" t="s">
        <v>117</v>
      </c>
      <c r="D29" s="291" t="s">
        <v>91</v>
      </c>
      <c r="E29" s="292">
        <v>15.9</v>
      </c>
      <c r="F29" s="293">
        <v>32.78</v>
      </c>
      <c r="G29" s="292">
        <f>((F29*$J$12)+F29)</f>
        <v>41.63</v>
      </c>
      <c r="H29" s="292">
        <f>F29*E29</f>
        <v>521.20000000000005</v>
      </c>
      <c r="I29" s="292">
        <f>G29*E29</f>
        <v>661.92</v>
      </c>
      <c r="J29" s="361" t="s">
        <v>554</v>
      </c>
    </row>
    <row r="30" spans="1:11" ht="30">
      <c r="A30" s="348">
        <v>6003000</v>
      </c>
      <c r="B30" s="258" t="s">
        <v>119</v>
      </c>
      <c r="C30" s="262" t="s">
        <v>118</v>
      </c>
      <c r="D30" s="263" t="s">
        <v>91</v>
      </c>
      <c r="E30" s="257">
        <v>7.5</v>
      </c>
      <c r="F30" s="264">
        <v>19.64</v>
      </c>
      <c r="G30" s="257">
        <f>((F30*$J$12)+F30)</f>
        <v>24.94</v>
      </c>
      <c r="H30" s="257">
        <f>F30*E30</f>
        <v>147.30000000000001</v>
      </c>
      <c r="I30" s="257">
        <f>G30*E30</f>
        <v>187.05</v>
      </c>
      <c r="J30" s="344" t="s">
        <v>554</v>
      </c>
    </row>
    <row r="31" spans="1:11">
      <c r="A31" s="417">
        <v>7000000</v>
      </c>
      <c r="B31" s="418"/>
      <c r="C31" s="573" t="s">
        <v>92</v>
      </c>
      <c r="D31" s="535" t="s">
        <v>559</v>
      </c>
      <c r="E31" s="419"/>
      <c r="F31" s="419"/>
      <c r="G31" s="419"/>
      <c r="H31" s="419">
        <f>SUM(H32:H35)</f>
        <v>18927.55</v>
      </c>
      <c r="I31" s="419">
        <f>SUM(I32:I35)</f>
        <v>24038.79</v>
      </c>
      <c r="J31" s="420"/>
    </row>
    <row r="32" spans="1:11" ht="30">
      <c r="A32" s="347">
        <v>7001000</v>
      </c>
      <c r="B32" s="258" t="s">
        <v>107</v>
      </c>
      <c r="C32" s="262" t="s">
        <v>29</v>
      </c>
      <c r="D32" s="263" t="s">
        <v>10</v>
      </c>
      <c r="E32" s="257">
        <v>291.24</v>
      </c>
      <c r="F32" s="264">
        <v>9.0399999999999991</v>
      </c>
      <c r="G32" s="256">
        <f>((F32*$J$12)+F32)</f>
        <v>11.48</v>
      </c>
      <c r="H32" s="256">
        <f>F32*E32</f>
        <v>2632.81</v>
      </c>
      <c r="I32" s="256">
        <f>G32*E32</f>
        <v>3343.44</v>
      </c>
      <c r="J32" s="288" t="s">
        <v>554</v>
      </c>
    </row>
    <row r="33" spans="1:11" ht="30">
      <c r="A33" s="347">
        <v>7002000</v>
      </c>
      <c r="B33" s="258" t="s">
        <v>108</v>
      </c>
      <c r="C33" s="262" t="s">
        <v>31</v>
      </c>
      <c r="D33" s="263" t="s">
        <v>10</v>
      </c>
      <c r="E33" s="257">
        <v>195.39</v>
      </c>
      <c r="F33" s="264">
        <v>36.69</v>
      </c>
      <c r="G33" s="256">
        <f>((F33*$J$12)+F33)</f>
        <v>46.6</v>
      </c>
      <c r="H33" s="256">
        <f>F33*E33</f>
        <v>7168.86</v>
      </c>
      <c r="I33" s="256">
        <f>G33*E33</f>
        <v>9105.17</v>
      </c>
      <c r="J33" s="288" t="s">
        <v>554</v>
      </c>
    </row>
    <row r="34" spans="1:11" ht="30">
      <c r="A34" s="347">
        <v>7003000</v>
      </c>
      <c r="B34" s="258" t="s">
        <v>643</v>
      </c>
      <c r="C34" s="262" t="s">
        <v>642</v>
      </c>
      <c r="D34" s="263" t="s">
        <v>10</v>
      </c>
      <c r="E34" s="257">
        <v>95.85</v>
      </c>
      <c r="F34" s="264">
        <v>64.03</v>
      </c>
      <c r="G34" s="256">
        <f>((F34*$J$12)+F34)</f>
        <v>81.319999999999993</v>
      </c>
      <c r="H34" s="256">
        <f>F34*E34</f>
        <v>6137.28</v>
      </c>
      <c r="I34" s="256">
        <f>G34*E34</f>
        <v>7794.52</v>
      </c>
      <c r="J34" s="288" t="s">
        <v>554</v>
      </c>
    </row>
    <row r="35" spans="1:11" s="236" customFormat="1" ht="30">
      <c r="A35" s="348">
        <v>7004000</v>
      </c>
      <c r="B35" s="258" t="s">
        <v>592</v>
      </c>
      <c r="C35" s="262" t="s">
        <v>594</v>
      </c>
      <c r="D35" s="263" t="s">
        <v>10</v>
      </c>
      <c r="E35" s="257">
        <v>95.85</v>
      </c>
      <c r="F35" s="264">
        <v>31.18</v>
      </c>
      <c r="G35" s="257">
        <f>((F35*$J$12)+F35)</f>
        <v>39.6</v>
      </c>
      <c r="H35" s="257">
        <f>F35*E35</f>
        <v>2988.6</v>
      </c>
      <c r="I35" s="257">
        <f>G35*E35</f>
        <v>3795.66</v>
      </c>
      <c r="J35" s="344" t="s">
        <v>554</v>
      </c>
      <c r="K35" s="336"/>
    </row>
    <row r="36" spans="1:11">
      <c r="A36" s="417">
        <v>8000000</v>
      </c>
      <c r="B36" s="418"/>
      <c r="C36" s="573" t="s">
        <v>593</v>
      </c>
      <c r="D36" s="535"/>
      <c r="E36" s="419"/>
      <c r="F36" s="419"/>
      <c r="G36" s="419"/>
      <c r="H36" s="419">
        <f>SUM(H37:H40)</f>
        <v>21448.04</v>
      </c>
      <c r="I36" s="419">
        <f>SUM(I37:I40)</f>
        <v>27239.34</v>
      </c>
      <c r="J36" s="420"/>
    </row>
    <row r="37" spans="1:11" ht="30">
      <c r="A37" s="348">
        <v>8001000</v>
      </c>
      <c r="B37" s="258" t="s">
        <v>187</v>
      </c>
      <c r="C37" s="262" t="s">
        <v>186</v>
      </c>
      <c r="D37" s="263" t="s">
        <v>10</v>
      </c>
      <c r="E37" s="257">
        <v>110.55</v>
      </c>
      <c r="F37" s="264">
        <v>48.56</v>
      </c>
      <c r="G37" s="257">
        <f>((F37*$J$12)+F37)</f>
        <v>61.67</v>
      </c>
      <c r="H37" s="257">
        <f>F37*E37</f>
        <v>5368.31</v>
      </c>
      <c r="I37" s="257">
        <f>G37*E37</f>
        <v>6817.62</v>
      </c>
      <c r="J37" s="344" t="s">
        <v>554</v>
      </c>
    </row>
    <row r="38" spans="1:11" s="236" customFormat="1" ht="30">
      <c r="A38" s="348">
        <v>8002000</v>
      </c>
      <c r="B38" s="258" t="s">
        <v>585</v>
      </c>
      <c r="C38" s="262" t="s">
        <v>584</v>
      </c>
      <c r="D38" s="263" t="s">
        <v>10</v>
      </c>
      <c r="E38" s="257">
        <v>110.55</v>
      </c>
      <c r="F38" s="264">
        <v>29.44</v>
      </c>
      <c r="G38" s="257">
        <f>((F38*$J$12)+F38)</f>
        <v>37.39</v>
      </c>
      <c r="H38" s="257">
        <f>F38*E38</f>
        <v>3254.59</v>
      </c>
      <c r="I38" s="257">
        <f>G38*E38</f>
        <v>4133.46</v>
      </c>
      <c r="J38" s="344" t="s">
        <v>554</v>
      </c>
    </row>
    <row r="39" spans="1:11" ht="30">
      <c r="A39" s="348">
        <v>8003000</v>
      </c>
      <c r="B39" s="258" t="s">
        <v>237</v>
      </c>
      <c r="C39" s="262" t="s">
        <v>238</v>
      </c>
      <c r="D39" s="263" t="s">
        <v>10</v>
      </c>
      <c r="E39" s="257">
        <v>55.4</v>
      </c>
      <c r="F39" s="264">
        <v>85.93</v>
      </c>
      <c r="G39" s="257">
        <f>((F39*$J$12)+F39)</f>
        <v>109.13</v>
      </c>
      <c r="H39" s="257">
        <f>F39*E39</f>
        <v>4760.5200000000004</v>
      </c>
      <c r="I39" s="257">
        <f>G39*E39</f>
        <v>6045.8</v>
      </c>
      <c r="J39" s="344" t="s">
        <v>554</v>
      </c>
    </row>
    <row r="40" spans="1:11" ht="30">
      <c r="A40" s="348">
        <v>8004000</v>
      </c>
      <c r="B40" s="266" t="s">
        <v>136</v>
      </c>
      <c r="C40" s="283" t="s">
        <v>600</v>
      </c>
      <c r="D40" s="269" t="s">
        <v>10</v>
      </c>
      <c r="E40" s="267">
        <v>110.55</v>
      </c>
      <c r="F40" s="264">
        <v>72.95</v>
      </c>
      <c r="G40" s="257">
        <f>((F40*$J$12)+F40)</f>
        <v>92.65</v>
      </c>
      <c r="H40" s="257">
        <f>F40*E40</f>
        <v>8064.62</v>
      </c>
      <c r="I40" s="257">
        <f>G40*E40</f>
        <v>10242.459999999999</v>
      </c>
      <c r="J40" s="344" t="s">
        <v>554</v>
      </c>
    </row>
    <row r="41" spans="1:11">
      <c r="A41" s="417">
        <v>9000000</v>
      </c>
      <c r="B41" s="418"/>
      <c r="C41" s="573" t="s">
        <v>561</v>
      </c>
      <c r="D41" s="535"/>
      <c r="E41" s="419"/>
      <c r="F41" s="419"/>
      <c r="G41" s="419"/>
      <c r="H41" s="419">
        <f>H42+H55</f>
        <v>31663.9</v>
      </c>
      <c r="I41" s="419">
        <f>I42+I55</f>
        <v>39459.86</v>
      </c>
      <c r="J41" s="420"/>
    </row>
    <row r="42" spans="1:11">
      <c r="A42" s="417">
        <v>9100000</v>
      </c>
      <c r="B42" s="418"/>
      <c r="C42" s="573" t="s">
        <v>562</v>
      </c>
      <c r="D42" s="535"/>
      <c r="E42" s="419"/>
      <c r="F42" s="419"/>
      <c r="G42" s="419"/>
      <c r="H42" s="419">
        <f>SUM(H43:H54)</f>
        <v>11459.45</v>
      </c>
      <c r="I42" s="419">
        <f>SUM(I43:I54)</f>
        <v>18037.7</v>
      </c>
      <c r="J42" s="420"/>
    </row>
    <row r="43" spans="1:11" ht="60.75" thickBot="1">
      <c r="A43" s="354">
        <v>9101000</v>
      </c>
      <c r="B43" s="294" t="s">
        <v>645</v>
      </c>
      <c r="C43" s="355" t="s">
        <v>595</v>
      </c>
      <c r="D43" s="356" t="s">
        <v>43</v>
      </c>
      <c r="E43" s="297">
        <v>25</v>
      </c>
      <c r="F43" s="298">
        <v>97.93</v>
      </c>
      <c r="G43" s="297">
        <f t="shared" ref="G43:G54" si="0">((F43*$J$12)+F43)</f>
        <v>124.37</v>
      </c>
      <c r="H43" s="297">
        <f t="shared" ref="H43:H54" si="1">F43*E43</f>
        <v>2448.25</v>
      </c>
      <c r="I43" s="297">
        <v>3464.54</v>
      </c>
      <c r="J43" s="357" t="s">
        <v>554</v>
      </c>
    </row>
    <row r="44" spans="1:11" ht="45.75" thickTop="1">
      <c r="A44" s="358">
        <v>9102000</v>
      </c>
      <c r="B44" s="289" t="s">
        <v>586</v>
      </c>
      <c r="C44" s="359" t="s">
        <v>44</v>
      </c>
      <c r="D44" s="291" t="s">
        <v>43</v>
      </c>
      <c r="E44" s="292">
        <v>17</v>
      </c>
      <c r="F44" s="360">
        <v>120.39</v>
      </c>
      <c r="G44" s="292">
        <f t="shared" si="0"/>
        <v>152.9</v>
      </c>
      <c r="H44" s="292">
        <f t="shared" si="1"/>
        <v>2046.63</v>
      </c>
      <c r="I44" s="292">
        <v>2917.21</v>
      </c>
      <c r="J44" s="361" t="s">
        <v>554</v>
      </c>
    </row>
    <row r="45" spans="1:11" ht="30">
      <c r="A45" s="348">
        <v>9103000</v>
      </c>
      <c r="B45" s="258" t="s">
        <v>623</v>
      </c>
      <c r="C45" s="365" t="s">
        <v>624</v>
      </c>
      <c r="D45" s="263" t="s">
        <v>43</v>
      </c>
      <c r="E45" s="257">
        <v>1</v>
      </c>
      <c r="F45" s="366">
        <v>323.51</v>
      </c>
      <c r="G45" s="257">
        <f t="shared" si="0"/>
        <v>410.86</v>
      </c>
      <c r="H45" s="257">
        <f t="shared" si="1"/>
        <v>323.51</v>
      </c>
      <c r="I45" s="257">
        <v>2881.45</v>
      </c>
      <c r="J45" s="344" t="s">
        <v>554</v>
      </c>
    </row>
    <row r="46" spans="1:11" ht="30">
      <c r="A46" s="348">
        <v>9104000</v>
      </c>
      <c r="B46" s="258" t="s">
        <v>126</v>
      </c>
      <c r="C46" s="262" t="s">
        <v>125</v>
      </c>
      <c r="D46" s="263" t="s">
        <v>43</v>
      </c>
      <c r="E46" s="257">
        <v>5</v>
      </c>
      <c r="F46" s="362">
        <v>98.34</v>
      </c>
      <c r="G46" s="257">
        <f t="shared" si="0"/>
        <v>124.89</v>
      </c>
      <c r="H46" s="257">
        <f t="shared" si="1"/>
        <v>491.7</v>
      </c>
      <c r="I46" s="257">
        <v>460.66</v>
      </c>
      <c r="J46" s="344" t="s">
        <v>554</v>
      </c>
    </row>
    <row r="47" spans="1:11" ht="30">
      <c r="A47" s="348">
        <v>9105000</v>
      </c>
      <c r="B47" s="258" t="s">
        <v>128</v>
      </c>
      <c r="C47" s="262" t="s">
        <v>127</v>
      </c>
      <c r="D47" s="263" t="s">
        <v>43</v>
      </c>
      <c r="E47" s="257">
        <v>6</v>
      </c>
      <c r="F47" s="362">
        <v>200.31</v>
      </c>
      <c r="G47" s="257">
        <f t="shared" si="0"/>
        <v>254.39</v>
      </c>
      <c r="H47" s="257">
        <f t="shared" si="1"/>
        <v>1201.8599999999999</v>
      </c>
      <c r="I47" s="257">
        <v>2150.71</v>
      </c>
      <c r="J47" s="344" t="s">
        <v>554</v>
      </c>
    </row>
    <row r="48" spans="1:11" ht="30">
      <c r="A48" s="348">
        <v>9106000</v>
      </c>
      <c r="B48" s="258" t="s">
        <v>626</v>
      </c>
      <c r="C48" s="262" t="s">
        <v>625</v>
      </c>
      <c r="D48" s="263" t="s">
        <v>43</v>
      </c>
      <c r="E48" s="257">
        <v>1</v>
      </c>
      <c r="F48" s="362">
        <v>386.23</v>
      </c>
      <c r="G48" s="257">
        <f t="shared" si="0"/>
        <v>490.51</v>
      </c>
      <c r="H48" s="257">
        <f t="shared" si="1"/>
        <v>386.23</v>
      </c>
      <c r="I48" s="257">
        <v>709.55</v>
      </c>
      <c r="J48" s="344" t="s">
        <v>554</v>
      </c>
    </row>
    <row r="49" spans="1:11" ht="30">
      <c r="A49" s="348">
        <v>9107000</v>
      </c>
      <c r="B49" s="258" t="s">
        <v>134</v>
      </c>
      <c r="C49" s="262" t="s">
        <v>130</v>
      </c>
      <c r="D49" s="263" t="s">
        <v>43</v>
      </c>
      <c r="E49" s="257">
        <v>1</v>
      </c>
      <c r="F49" s="362">
        <v>220.37</v>
      </c>
      <c r="G49" s="257">
        <f t="shared" si="0"/>
        <v>279.87</v>
      </c>
      <c r="H49" s="257">
        <f t="shared" si="1"/>
        <v>220.37</v>
      </c>
      <c r="I49" s="257">
        <v>467.88</v>
      </c>
      <c r="J49" s="344" t="s">
        <v>554</v>
      </c>
    </row>
    <row r="50" spans="1:11" ht="30">
      <c r="A50" s="348">
        <v>9108000</v>
      </c>
      <c r="B50" s="258" t="s">
        <v>133</v>
      </c>
      <c r="C50" s="262" t="s">
        <v>131</v>
      </c>
      <c r="D50" s="263" t="s">
        <v>26</v>
      </c>
      <c r="E50" s="257">
        <v>145</v>
      </c>
      <c r="F50" s="362">
        <v>11.66</v>
      </c>
      <c r="G50" s="257">
        <f t="shared" si="0"/>
        <v>14.81</v>
      </c>
      <c r="H50" s="257">
        <f t="shared" si="1"/>
        <v>1690.7</v>
      </c>
      <c r="I50" s="257">
        <v>1294.9000000000001</v>
      </c>
      <c r="J50" s="344" t="s">
        <v>554</v>
      </c>
    </row>
    <row r="51" spans="1:11" ht="30">
      <c r="A51" s="348">
        <v>9109000</v>
      </c>
      <c r="B51" s="258" t="s">
        <v>563</v>
      </c>
      <c r="C51" s="262" t="s">
        <v>132</v>
      </c>
      <c r="D51" s="263" t="s">
        <v>26</v>
      </c>
      <c r="E51" s="257">
        <v>10</v>
      </c>
      <c r="F51" s="362">
        <v>12.65</v>
      </c>
      <c r="G51" s="257">
        <f>((F51*$J$12)+F51)</f>
        <v>16.07</v>
      </c>
      <c r="H51" s="257">
        <f t="shared" si="1"/>
        <v>126.5</v>
      </c>
      <c r="I51" s="257">
        <v>262.52</v>
      </c>
      <c r="J51" s="344" t="s">
        <v>554</v>
      </c>
    </row>
    <row r="52" spans="1:11" ht="28.15" customHeight="1">
      <c r="A52" s="348">
        <v>9110000</v>
      </c>
      <c r="B52" s="258" t="s">
        <v>646</v>
      </c>
      <c r="C52" s="262" t="s">
        <v>135</v>
      </c>
      <c r="D52" s="263" t="s">
        <v>43</v>
      </c>
      <c r="E52" s="257">
        <v>30</v>
      </c>
      <c r="F52" s="362">
        <v>17.190000000000001</v>
      </c>
      <c r="G52" s="257">
        <f t="shared" si="0"/>
        <v>21.83</v>
      </c>
      <c r="H52" s="257">
        <f t="shared" si="1"/>
        <v>515.70000000000005</v>
      </c>
      <c r="I52" s="257">
        <v>878.23</v>
      </c>
      <c r="J52" s="344" t="s">
        <v>554</v>
      </c>
    </row>
    <row r="53" spans="1:11" s="334" customFormat="1">
      <c r="A53" s="348">
        <v>9111000</v>
      </c>
      <c r="B53" s="263" t="s">
        <v>598</v>
      </c>
      <c r="C53" s="262" t="s">
        <v>596</v>
      </c>
      <c r="D53" s="263" t="s">
        <v>43</v>
      </c>
      <c r="E53" s="257">
        <v>22</v>
      </c>
      <c r="F53" s="362">
        <v>82.72</v>
      </c>
      <c r="G53" s="257">
        <f t="shared" si="0"/>
        <v>105.05</v>
      </c>
      <c r="H53" s="257">
        <f t="shared" si="1"/>
        <v>1819.84</v>
      </c>
      <c r="I53" s="257">
        <f>E53*G53</f>
        <v>2311.1</v>
      </c>
      <c r="J53" s="344" t="s">
        <v>554</v>
      </c>
      <c r="K53" s="337"/>
    </row>
    <row r="54" spans="1:11" s="334" customFormat="1">
      <c r="A54" s="348">
        <v>9112000</v>
      </c>
      <c r="B54" s="263" t="s">
        <v>599</v>
      </c>
      <c r="C54" s="262" t="s">
        <v>597</v>
      </c>
      <c r="D54" s="263" t="s">
        <v>43</v>
      </c>
      <c r="E54" s="257">
        <v>3</v>
      </c>
      <c r="F54" s="362">
        <v>62.72</v>
      </c>
      <c r="G54" s="257">
        <f t="shared" si="0"/>
        <v>79.650000000000006</v>
      </c>
      <c r="H54" s="257">
        <f t="shared" si="1"/>
        <v>188.16</v>
      </c>
      <c r="I54" s="257">
        <f>E54*G54</f>
        <v>238.95</v>
      </c>
      <c r="J54" s="344" t="s">
        <v>554</v>
      </c>
      <c r="K54" s="337"/>
    </row>
    <row r="55" spans="1:11">
      <c r="A55" s="417">
        <v>9200000</v>
      </c>
      <c r="B55" s="418"/>
      <c r="C55" s="573" t="s">
        <v>564</v>
      </c>
      <c r="D55" s="535"/>
      <c r="E55" s="419"/>
      <c r="F55" s="419"/>
      <c r="G55" s="419"/>
      <c r="H55" s="419">
        <f>SUM(H56:H62)</f>
        <v>20204.45</v>
      </c>
      <c r="I55" s="419">
        <f>SUM(I56:I62)</f>
        <v>21422.16</v>
      </c>
      <c r="J55" s="420"/>
    </row>
    <row r="56" spans="1:11" ht="30">
      <c r="A56" s="368">
        <v>9201000</v>
      </c>
      <c r="B56" s="258" t="s">
        <v>109</v>
      </c>
      <c r="C56" s="262" t="s">
        <v>49</v>
      </c>
      <c r="D56" s="260" t="s">
        <v>45</v>
      </c>
      <c r="E56" s="257">
        <v>12</v>
      </c>
      <c r="F56" s="264">
        <v>295.89999999999998</v>
      </c>
      <c r="G56" s="257">
        <f t="shared" ref="G56:G61" si="2">((F56*$J$12)+F56)</f>
        <v>375.79</v>
      </c>
      <c r="H56" s="257">
        <f t="shared" ref="H56:H62" si="3">F56*E56</f>
        <v>3550.8</v>
      </c>
      <c r="I56" s="257">
        <v>3821.93</v>
      </c>
      <c r="J56" s="344" t="s">
        <v>554</v>
      </c>
    </row>
    <row r="57" spans="1:11" ht="30.75" thickBot="1">
      <c r="A57" s="369">
        <v>9202000</v>
      </c>
      <c r="B57" s="370" t="s">
        <v>110</v>
      </c>
      <c r="C57" s="295" t="s">
        <v>51</v>
      </c>
      <c r="D57" s="296" t="s">
        <v>45</v>
      </c>
      <c r="E57" s="297">
        <v>18</v>
      </c>
      <c r="F57" s="298">
        <v>346.02</v>
      </c>
      <c r="G57" s="297">
        <f t="shared" si="2"/>
        <v>439.45</v>
      </c>
      <c r="H57" s="297">
        <f t="shared" si="3"/>
        <v>6228.36</v>
      </c>
      <c r="I57" s="297">
        <v>3807.69</v>
      </c>
      <c r="J57" s="357" t="s">
        <v>554</v>
      </c>
    </row>
    <row r="58" spans="1:11" ht="45.75" thickTop="1">
      <c r="A58" s="408">
        <v>9203000</v>
      </c>
      <c r="B58" s="409" t="s">
        <v>747</v>
      </c>
      <c r="C58" s="410" t="s">
        <v>748</v>
      </c>
      <c r="D58" s="371" t="s">
        <v>43</v>
      </c>
      <c r="E58" s="292">
        <v>1</v>
      </c>
      <c r="F58" s="411">
        <v>7054.24</v>
      </c>
      <c r="G58" s="292">
        <f t="shared" si="2"/>
        <v>8958.8799999999992</v>
      </c>
      <c r="H58" s="292">
        <v>5246.49</v>
      </c>
      <c r="I58" s="292">
        <v>8335.8799999999992</v>
      </c>
      <c r="J58" s="361" t="s">
        <v>554</v>
      </c>
    </row>
    <row r="59" spans="1:11" ht="30">
      <c r="A59" s="368">
        <v>9204000</v>
      </c>
      <c r="B59" s="372" t="s">
        <v>627</v>
      </c>
      <c r="C59" s="262" t="s">
        <v>628</v>
      </c>
      <c r="D59" s="260" t="s">
        <v>43</v>
      </c>
      <c r="E59" s="257">
        <v>1</v>
      </c>
      <c r="F59" s="366">
        <v>2435.13</v>
      </c>
      <c r="G59" s="257">
        <f t="shared" si="2"/>
        <v>3092.62</v>
      </c>
      <c r="H59" s="257">
        <f t="shared" si="3"/>
        <v>2435.13</v>
      </c>
      <c r="I59" s="257">
        <v>2368.29</v>
      </c>
      <c r="J59" s="344" t="s">
        <v>554</v>
      </c>
    </row>
    <row r="60" spans="1:11" ht="45">
      <c r="A60" s="368">
        <v>9205000</v>
      </c>
      <c r="B60" s="260" t="s">
        <v>750</v>
      </c>
      <c r="C60" s="262" t="s">
        <v>522</v>
      </c>
      <c r="D60" s="260" t="s">
        <v>43</v>
      </c>
      <c r="E60" s="257">
        <v>1</v>
      </c>
      <c r="F60" s="362">
        <v>60.24</v>
      </c>
      <c r="G60" s="257">
        <f t="shared" si="2"/>
        <v>76.5</v>
      </c>
      <c r="H60" s="257">
        <f t="shared" si="3"/>
        <v>60.24</v>
      </c>
      <c r="I60" s="257">
        <v>277.87</v>
      </c>
      <c r="J60" s="344" t="s">
        <v>554</v>
      </c>
    </row>
    <row r="61" spans="1:11" ht="30">
      <c r="A61" s="368">
        <v>9206000</v>
      </c>
      <c r="B61" s="372" t="s">
        <v>531</v>
      </c>
      <c r="C61" s="262" t="s">
        <v>530</v>
      </c>
      <c r="D61" s="260" t="s">
        <v>43</v>
      </c>
      <c r="E61" s="257">
        <v>4</v>
      </c>
      <c r="F61" s="362">
        <v>179.82</v>
      </c>
      <c r="G61" s="257">
        <f t="shared" si="2"/>
        <v>228.37</v>
      </c>
      <c r="H61" s="257">
        <f t="shared" si="3"/>
        <v>719.28</v>
      </c>
      <c r="I61" s="257">
        <v>1274.24</v>
      </c>
      <c r="J61" s="344" t="s">
        <v>554</v>
      </c>
    </row>
    <row r="62" spans="1:11" s="236" customFormat="1" ht="30">
      <c r="A62" s="368">
        <v>9207000</v>
      </c>
      <c r="B62" s="372" t="s">
        <v>629</v>
      </c>
      <c r="C62" s="262" t="s">
        <v>753</v>
      </c>
      <c r="D62" s="260" t="s">
        <v>43</v>
      </c>
      <c r="E62" s="257">
        <v>1</v>
      </c>
      <c r="F62" s="366">
        <v>1964.15</v>
      </c>
      <c r="G62" s="257">
        <f>((F62*$J$12)+F62)</f>
        <v>2494.4699999999998</v>
      </c>
      <c r="H62" s="257">
        <f t="shared" si="3"/>
        <v>1964.15</v>
      </c>
      <c r="I62" s="257">
        <v>1536.26</v>
      </c>
      <c r="J62" s="344" t="s">
        <v>554</v>
      </c>
    </row>
    <row r="63" spans="1:11">
      <c r="A63" s="417">
        <v>10000000</v>
      </c>
      <c r="B63" s="418"/>
      <c r="C63" s="573" t="s">
        <v>565</v>
      </c>
      <c r="D63" s="535"/>
      <c r="E63" s="419"/>
      <c r="F63" s="419"/>
      <c r="G63" s="419"/>
      <c r="H63" s="419">
        <f>SUM(H64:H65)</f>
        <v>7924.22</v>
      </c>
      <c r="I63" s="419">
        <f>SUM(I64:I65)</f>
        <v>16294.63</v>
      </c>
      <c r="J63" s="420"/>
    </row>
    <row r="64" spans="1:11" ht="30">
      <c r="A64" s="368">
        <v>10001000</v>
      </c>
      <c r="B64" s="258" t="s">
        <v>111</v>
      </c>
      <c r="C64" s="262" t="s">
        <v>61</v>
      </c>
      <c r="D64" s="263" t="s">
        <v>10</v>
      </c>
      <c r="E64" s="257">
        <v>110.55</v>
      </c>
      <c r="F64" s="362">
        <v>45.69</v>
      </c>
      <c r="G64" s="257">
        <f>((F64*$J$12)+F64)</f>
        <v>58.03</v>
      </c>
      <c r="H64" s="257">
        <f>F64*E64</f>
        <v>5051.03</v>
      </c>
      <c r="I64" s="257">
        <v>8589.0300000000007</v>
      </c>
      <c r="J64" s="344" t="s">
        <v>554</v>
      </c>
    </row>
    <row r="65" spans="1:10" ht="30">
      <c r="A65" s="368">
        <v>10002000</v>
      </c>
      <c r="B65" s="258" t="s">
        <v>179</v>
      </c>
      <c r="C65" s="262" t="s">
        <v>178</v>
      </c>
      <c r="D65" s="263" t="s">
        <v>10</v>
      </c>
      <c r="E65" s="257">
        <v>110.55</v>
      </c>
      <c r="F65" s="362">
        <v>25.99</v>
      </c>
      <c r="G65" s="257">
        <f>((F65*$J$12)+F65)</f>
        <v>33.01</v>
      </c>
      <c r="H65" s="257">
        <f>F65*E65</f>
        <v>2873.19</v>
      </c>
      <c r="I65" s="257">
        <v>7705.6</v>
      </c>
      <c r="J65" s="344" t="s">
        <v>554</v>
      </c>
    </row>
    <row r="66" spans="1:10">
      <c r="A66" s="417">
        <v>11000000</v>
      </c>
      <c r="B66" s="418"/>
      <c r="C66" s="573" t="s">
        <v>566</v>
      </c>
      <c r="D66" s="535"/>
      <c r="E66" s="419"/>
      <c r="F66" s="419"/>
      <c r="G66" s="419"/>
      <c r="H66" s="419">
        <f>SUM(H68:H70)</f>
        <v>11824.07</v>
      </c>
      <c r="I66" s="419">
        <f>SUM(I68:I70)</f>
        <v>15016.63</v>
      </c>
      <c r="J66" s="420"/>
    </row>
    <row r="67" spans="1:10" s="236" customFormat="1" ht="30">
      <c r="A67" s="374">
        <v>11001000</v>
      </c>
      <c r="B67" s="258" t="s">
        <v>665</v>
      </c>
      <c r="C67" s="262" t="s">
        <v>666</v>
      </c>
      <c r="D67" s="263" t="s">
        <v>10</v>
      </c>
      <c r="E67" s="257">
        <v>10.5</v>
      </c>
      <c r="F67" s="366">
        <v>464.08</v>
      </c>
      <c r="G67" s="257">
        <f>((F67*$J$12)+F67)</f>
        <v>589.38</v>
      </c>
      <c r="H67" s="257">
        <f>F67*E67</f>
        <v>4872.84</v>
      </c>
      <c r="I67" s="257">
        <f t="shared" ref="I67" si="4">E67*G67</f>
        <v>6188.49</v>
      </c>
      <c r="J67" s="344" t="s">
        <v>554</v>
      </c>
    </row>
    <row r="68" spans="1:10" s="236" customFormat="1" ht="30">
      <c r="A68" s="374">
        <v>11002000</v>
      </c>
      <c r="B68" s="258" t="s">
        <v>226</v>
      </c>
      <c r="C68" s="262" t="s">
        <v>227</v>
      </c>
      <c r="D68" s="263" t="s">
        <v>10</v>
      </c>
      <c r="E68" s="257">
        <v>12.15</v>
      </c>
      <c r="F68" s="366">
        <v>272.43</v>
      </c>
      <c r="G68" s="257">
        <f>((F68*$J$12)+F68)</f>
        <v>345.99</v>
      </c>
      <c r="H68" s="257">
        <f>F68*E68</f>
        <v>3310.02</v>
      </c>
      <c r="I68" s="257">
        <f t="shared" ref="I68" si="5">E68*G68</f>
        <v>4203.78</v>
      </c>
      <c r="J68" s="344" t="s">
        <v>554</v>
      </c>
    </row>
    <row r="69" spans="1:10" s="236" customFormat="1" ht="30">
      <c r="A69" s="374">
        <v>11003000</v>
      </c>
      <c r="B69" s="258" t="s">
        <v>588</v>
      </c>
      <c r="C69" s="262" t="s">
        <v>630</v>
      </c>
      <c r="D69" s="263" t="s">
        <v>10</v>
      </c>
      <c r="E69" s="257">
        <v>16.579999999999998</v>
      </c>
      <c r="F69" s="362">
        <v>365.66</v>
      </c>
      <c r="G69" s="257">
        <f>((F69*$J$12)+F69)</f>
        <v>464.39</v>
      </c>
      <c r="H69" s="257">
        <f>F69*E69</f>
        <v>6062.64</v>
      </c>
      <c r="I69" s="257">
        <f>E69*G69</f>
        <v>7699.59</v>
      </c>
      <c r="J69" s="344" t="s">
        <v>554</v>
      </c>
    </row>
    <row r="70" spans="1:10" s="236" customFormat="1" ht="30">
      <c r="A70" s="374">
        <v>11004000</v>
      </c>
      <c r="B70" s="258" t="s">
        <v>589</v>
      </c>
      <c r="C70" s="262" t="s">
        <v>631</v>
      </c>
      <c r="D70" s="263" t="s">
        <v>10</v>
      </c>
      <c r="E70" s="257">
        <v>7.84</v>
      </c>
      <c r="F70" s="366">
        <v>312.68</v>
      </c>
      <c r="G70" s="257">
        <f>((F70*$J$12)+F70)</f>
        <v>397.1</v>
      </c>
      <c r="H70" s="257">
        <f>F70*E70</f>
        <v>2451.41</v>
      </c>
      <c r="I70" s="257">
        <f t="shared" ref="I70" si="6">E70*G70</f>
        <v>3113.26</v>
      </c>
      <c r="J70" s="344" t="s">
        <v>554</v>
      </c>
    </row>
    <row r="71" spans="1:10">
      <c r="A71" s="417">
        <v>12000000</v>
      </c>
      <c r="B71" s="418"/>
      <c r="C71" s="573" t="s">
        <v>567</v>
      </c>
      <c r="D71" s="535"/>
      <c r="E71" s="419"/>
      <c r="F71" s="419"/>
      <c r="G71" s="419"/>
      <c r="H71" s="419">
        <f>SUM(H72:H73)</f>
        <v>5539.31</v>
      </c>
      <c r="I71" s="419">
        <f>SUM(I72:I73)</f>
        <v>9044.8799999999992</v>
      </c>
      <c r="J71" s="420"/>
    </row>
    <row r="72" spans="1:10" ht="30">
      <c r="A72" s="374">
        <v>12001000</v>
      </c>
      <c r="B72" s="258" t="s">
        <v>568</v>
      </c>
      <c r="C72" s="262" t="s">
        <v>228</v>
      </c>
      <c r="D72" s="260" t="s">
        <v>10</v>
      </c>
      <c r="E72" s="257">
        <v>195.39</v>
      </c>
      <c r="F72" s="362">
        <v>10.039999999999999</v>
      </c>
      <c r="G72" s="257">
        <f>((F72*$J$12)+F72)</f>
        <v>12.75</v>
      </c>
      <c r="H72" s="257">
        <f>F72*E72</f>
        <v>1961.72</v>
      </c>
      <c r="I72" s="257">
        <v>3494.84</v>
      </c>
      <c r="J72" s="344" t="s">
        <v>554</v>
      </c>
    </row>
    <row r="73" spans="1:10" ht="30">
      <c r="A73" s="374">
        <v>12002000</v>
      </c>
      <c r="B73" s="258" t="s">
        <v>114</v>
      </c>
      <c r="C73" s="262" t="s">
        <v>72</v>
      </c>
      <c r="D73" s="260" t="s">
        <v>10</v>
      </c>
      <c r="E73" s="257">
        <v>195.39</v>
      </c>
      <c r="F73" s="362">
        <v>18.309999999999999</v>
      </c>
      <c r="G73" s="257">
        <f>((F73*$J$12)+F73)</f>
        <v>23.25</v>
      </c>
      <c r="H73" s="257">
        <f>F73*E73</f>
        <v>3577.59</v>
      </c>
      <c r="I73" s="257">
        <v>5550.04</v>
      </c>
      <c r="J73" s="344" t="s">
        <v>554</v>
      </c>
    </row>
    <row r="74" spans="1:10">
      <c r="A74" s="417">
        <v>13000000</v>
      </c>
      <c r="B74" s="418"/>
      <c r="C74" s="573" t="s">
        <v>569</v>
      </c>
      <c r="D74" s="535"/>
      <c r="E74" s="419"/>
      <c r="F74" s="419"/>
      <c r="G74" s="419"/>
      <c r="H74" s="419">
        <f>SUM(H75:H78)</f>
        <v>2274.6</v>
      </c>
      <c r="I74" s="419">
        <f>SUM(I75:I78)</f>
        <v>4327.74</v>
      </c>
      <c r="J74" s="420"/>
    </row>
    <row r="75" spans="1:10" ht="30">
      <c r="A75" s="374">
        <v>13001000</v>
      </c>
      <c r="B75" s="258" t="s">
        <v>587</v>
      </c>
      <c r="C75" s="262" t="s">
        <v>180</v>
      </c>
      <c r="D75" s="260" t="s">
        <v>43</v>
      </c>
      <c r="E75" s="366">
        <v>2</v>
      </c>
      <c r="F75" s="362">
        <v>352.81</v>
      </c>
      <c r="G75" s="257">
        <f>((F75*$J$12)+F75)</f>
        <v>448.07</v>
      </c>
      <c r="H75" s="257">
        <f>F75*E75</f>
        <v>705.62</v>
      </c>
      <c r="I75" s="257">
        <v>1300.4000000000001</v>
      </c>
      <c r="J75" s="344" t="s">
        <v>554</v>
      </c>
    </row>
    <row r="76" spans="1:10" ht="30">
      <c r="A76" s="374">
        <v>13002000</v>
      </c>
      <c r="B76" s="372" t="s">
        <v>112</v>
      </c>
      <c r="C76" s="262" t="s">
        <v>80</v>
      </c>
      <c r="D76" s="260" t="s">
        <v>43</v>
      </c>
      <c r="E76" s="366">
        <v>2</v>
      </c>
      <c r="F76" s="362">
        <v>489.77</v>
      </c>
      <c r="G76" s="257">
        <f>((F76*$J$12)+F76)</f>
        <v>622.01</v>
      </c>
      <c r="H76" s="257">
        <f>F76*E76</f>
        <v>979.54</v>
      </c>
      <c r="I76" s="257">
        <v>1149.73</v>
      </c>
      <c r="J76" s="344" t="s">
        <v>554</v>
      </c>
    </row>
    <row r="77" spans="1:10" ht="30">
      <c r="A77" s="374">
        <v>13003000</v>
      </c>
      <c r="B77" s="372" t="s">
        <v>159</v>
      </c>
      <c r="C77" s="262" t="s">
        <v>181</v>
      </c>
      <c r="D77" s="260" t="s">
        <v>43</v>
      </c>
      <c r="E77" s="366">
        <v>1</v>
      </c>
      <c r="F77" s="362">
        <v>541.70000000000005</v>
      </c>
      <c r="G77" s="257">
        <f>((F77*$J$12)+F77)</f>
        <v>687.96</v>
      </c>
      <c r="H77" s="257">
        <f>F77*E77</f>
        <v>541.70000000000005</v>
      </c>
      <c r="I77" s="257">
        <v>1822.19</v>
      </c>
      <c r="J77" s="344" t="s">
        <v>554</v>
      </c>
    </row>
    <row r="78" spans="1:10" ht="30">
      <c r="A78" s="374">
        <v>13004000</v>
      </c>
      <c r="B78" s="372" t="s">
        <v>158</v>
      </c>
      <c r="C78" s="262" t="s">
        <v>182</v>
      </c>
      <c r="D78" s="260" t="s">
        <v>43</v>
      </c>
      <c r="E78" s="366">
        <v>2</v>
      </c>
      <c r="F78" s="362">
        <v>23.87</v>
      </c>
      <c r="G78" s="257">
        <f>((F78*$J$12)+F78)</f>
        <v>30.31</v>
      </c>
      <c r="H78" s="257">
        <f>F78*E78</f>
        <v>47.74</v>
      </c>
      <c r="I78" s="257">
        <v>55.42</v>
      </c>
      <c r="J78" s="344" t="s">
        <v>554</v>
      </c>
    </row>
    <row r="79" spans="1:10">
      <c r="A79" s="417">
        <v>14000000</v>
      </c>
      <c r="B79" s="418"/>
      <c r="C79" s="573" t="s">
        <v>570</v>
      </c>
      <c r="D79" s="535"/>
      <c r="E79" s="419"/>
      <c r="F79" s="419"/>
      <c r="G79" s="419"/>
      <c r="H79" s="419">
        <f>SUM(H80:H83)</f>
        <v>26064.5</v>
      </c>
      <c r="I79" s="419">
        <f>SUM(I80:I83)</f>
        <v>31954.45</v>
      </c>
      <c r="J79" s="420"/>
    </row>
    <row r="80" spans="1:10" ht="30">
      <c r="A80" s="374">
        <v>14001000</v>
      </c>
      <c r="B80" s="258" t="s">
        <v>124</v>
      </c>
      <c r="C80" s="262" t="s">
        <v>123</v>
      </c>
      <c r="D80" s="260" t="s">
        <v>90</v>
      </c>
      <c r="E80" s="257">
        <v>189.85</v>
      </c>
      <c r="F80" s="362">
        <v>50.06</v>
      </c>
      <c r="G80" s="257">
        <f t="shared" ref="G80:G83" si="7">((F80*$J$12)+F80)</f>
        <v>63.58</v>
      </c>
      <c r="H80" s="257">
        <f>F80*E80</f>
        <v>9503.89</v>
      </c>
      <c r="I80" s="257">
        <v>12294.06</v>
      </c>
      <c r="J80" s="344" t="s">
        <v>554</v>
      </c>
    </row>
    <row r="81" spans="1:11" ht="30.75" thickBot="1">
      <c r="A81" s="375">
        <v>14002000</v>
      </c>
      <c r="B81" s="294" t="s">
        <v>632</v>
      </c>
      <c r="C81" s="365" t="s">
        <v>633</v>
      </c>
      <c r="D81" s="296" t="s">
        <v>90</v>
      </c>
      <c r="E81" s="257">
        <v>189.85</v>
      </c>
      <c r="F81" s="376">
        <v>60.13</v>
      </c>
      <c r="G81" s="297">
        <f t="shared" si="7"/>
        <v>76.37</v>
      </c>
      <c r="H81" s="297">
        <f>F81*E81</f>
        <v>11415.68</v>
      </c>
      <c r="I81" s="297">
        <v>13154.69</v>
      </c>
      <c r="J81" s="357" t="s">
        <v>554</v>
      </c>
    </row>
    <row r="82" spans="1:11" ht="30.75" thickTop="1">
      <c r="A82" s="377">
        <v>14003000</v>
      </c>
      <c r="B82" s="289" t="s">
        <v>647</v>
      </c>
      <c r="C82" s="378" t="s">
        <v>183</v>
      </c>
      <c r="D82" s="371" t="s">
        <v>90</v>
      </c>
      <c r="E82" s="257">
        <v>189.85</v>
      </c>
      <c r="F82" s="360">
        <v>6.46</v>
      </c>
      <c r="G82" s="292">
        <f t="shared" si="7"/>
        <v>8.1999999999999993</v>
      </c>
      <c r="H82" s="292">
        <f>F82*E82</f>
        <v>1226.43</v>
      </c>
      <c r="I82" s="292">
        <v>1529.73</v>
      </c>
      <c r="J82" s="361" t="s">
        <v>554</v>
      </c>
    </row>
    <row r="83" spans="1:11" s="236" customFormat="1" ht="30">
      <c r="A83" s="377">
        <v>14004000</v>
      </c>
      <c r="B83" s="289" t="s">
        <v>601</v>
      </c>
      <c r="C83" s="365" t="s">
        <v>634</v>
      </c>
      <c r="D83" s="371" t="s">
        <v>90</v>
      </c>
      <c r="E83" s="257">
        <v>189.85</v>
      </c>
      <c r="F83" s="360">
        <v>20.64</v>
      </c>
      <c r="G83" s="292">
        <f t="shared" si="7"/>
        <v>26.21</v>
      </c>
      <c r="H83" s="292">
        <f>E83*F83</f>
        <v>3918.5</v>
      </c>
      <c r="I83" s="292">
        <f>E83*G83</f>
        <v>4975.97</v>
      </c>
      <c r="J83" s="361" t="s">
        <v>554</v>
      </c>
      <c r="K83" s="336"/>
    </row>
    <row r="84" spans="1:11">
      <c r="A84" s="417">
        <v>15000000</v>
      </c>
      <c r="B84" s="418"/>
      <c r="C84" s="573" t="s">
        <v>571</v>
      </c>
      <c r="D84" s="535"/>
      <c r="E84" s="419"/>
      <c r="F84" s="419"/>
      <c r="G84" s="419"/>
      <c r="H84" s="419">
        <f>SUM(H85:H86)</f>
        <v>604.38</v>
      </c>
      <c r="I84" s="419">
        <f>SUM(I85:I86)</f>
        <v>1440.21</v>
      </c>
      <c r="J84" s="420"/>
    </row>
    <row r="85" spans="1:11" ht="30">
      <c r="A85" s="374">
        <v>15001000</v>
      </c>
      <c r="B85" s="258" t="s">
        <v>163</v>
      </c>
      <c r="C85" s="262" t="s">
        <v>184</v>
      </c>
      <c r="D85" s="260" t="s">
        <v>43</v>
      </c>
      <c r="E85" s="257">
        <v>8</v>
      </c>
      <c r="F85" s="264">
        <v>29.62</v>
      </c>
      <c r="G85" s="257">
        <f>((F85*$J$12)+F85)</f>
        <v>37.619999999999997</v>
      </c>
      <c r="H85" s="257">
        <f>F85*E85</f>
        <v>236.96</v>
      </c>
      <c r="I85" s="257">
        <v>552.84</v>
      </c>
      <c r="J85" s="344" t="s">
        <v>554</v>
      </c>
    </row>
    <row r="86" spans="1:11" ht="30">
      <c r="A86" s="374">
        <v>15002000</v>
      </c>
      <c r="B86" s="258" t="s">
        <v>635</v>
      </c>
      <c r="C86" s="262" t="s">
        <v>636</v>
      </c>
      <c r="D86" s="260" t="s">
        <v>43</v>
      </c>
      <c r="E86" s="257">
        <v>2</v>
      </c>
      <c r="F86" s="264">
        <v>183.71</v>
      </c>
      <c r="G86" s="257">
        <f>((F86*$J$12)+F86)</f>
        <v>233.31</v>
      </c>
      <c r="H86" s="257">
        <f>F86*E86</f>
        <v>367.42</v>
      </c>
      <c r="I86" s="257">
        <v>887.37</v>
      </c>
      <c r="J86" s="344" t="s">
        <v>554</v>
      </c>
    </row>
    <row r="87" spans="1:11">
      <c r="A87" s="417">
        <v>16000000</v>
      </c>
      <c r="B87" s="418"/>
      <c r="C87" s="573" t="s">
        <v>572</v>
      </c>
      <c r="D87" s="535"/>
      <c r="E87" s="419"/>
      <c r="F87" s="419"/>
      <c r="G87" s="419"/>
      <c r="H87" s="419">
        <f>SUM(H88:H92)</f>
        <v>46520.23</v>
      </c>
      <c r="I87" s="419">
        <f>SUM(I88:I92)</f>
        <v>58316.22</v>
      </c>
      <c r="J87" s="420"/>
    </row>
    <row r="88" spans="1:11" ht="30">
      <c r="A88" s="374">
        <v>16001000</v>
      </c>
      <c r="B88" s="258" t="s">
        <v>225</v>
      </c>
      <c r="C88" s="262" t="s">
        <v>116</v>
      </c>
      <c r="D88" s="260" t="s">
        <v>26</v>
      </c>
      <c r="E88" s="257">
        <v>3</v>
      </c>
      <c r="F88" s="264">
        <v>219.65</v>
      </c>
      <c r="G88" s="257">
        <f>((F88*$J$12)+F88)</f>
        <v>278.95999999999998</v>
      </c>
      <c r="H88" s="257">
        <f>F88*E88</f>
        <v>658.95</v>
      </c>
      <c r="I88" s="257">
        <v>786.27</v>
      </c>
      <c r="J88" s="344" t="s">
        <v>554</v>
      </c>
    </row>
    <row r="89" spans="1:11" ht="30">
      <c r="A89" s="374">
        <v>16002000</v>
      </c>
      <c r="B89" s="372" t="s">
        <v>106</v>
      </c>
      <c r="C89" s="262" t="s">
        <v>89</v>
      </c>
      <c r="D89" s="260" t="s">
        <v>90</v>
      </c>
      <c r="E89" s="257">
        <v>189.85</v>
      </c>
      <c r="F89" s="362">
        <v>5.74</v>
      </c>
      <c r="G89" s="257">
        <f>((F89*$J$12)+F89)</f>
        <v>7.29</v>
      </c>
      <c r="H89" s="257">
        <f>F89*E89</f>
        <v>1089.74</v>
      </c>
      <c r="I89" s="257">
        <v>1141.03</v>
      </c>
      <c r="J89" s="344" t="s">
        <v>554</v>
      </c>
    </row>
    <row r="90" spans="1:11" ht="30">
      <c r="A90" s="374">
        <v>16003000</v>
      </c>
      <c r="B90" s="372" t="s">
        <v>113</v>
      </c>
      <c r="C90" s="262" t="s">
        <v>678</v>
      </c>
      <c r="D90" s="260" t="s">
        <v>8</v>
      </c>
      <c r="E90" s="257">
        <v>1</v>
      </c>
      <c r="F90" s="366">
        <v>1808.84</v>
      </c>
      <c r="G90" s="257">
        <f>((F90*$J$12)+F90)</f>
        <v>2297.23</v>
      </c>
      <c r="H90" s="257">
        <f>F90*E90</f>
        <v>1808.84</v>
      </c>
      <c r="I90" s="257">
        <v>1825.62</v>
      </c>
      <c r="J90" s="344" t="s">
        <v>554</v>
      </c>
    </row>
    <row r="91" spans="1:11" ht="28.9" customHeight="1">
      <c r="A91" s="348">
        <v>16004000</v>
      </c>
      <c r="B91" s="379" t="s">
        <v>637</v>
      </c>
      <c r="C91" s="365" t="s">
        <v>638</v>
      </c>
      <c r="D91" s="380" t="s">
        <v>26</v>
      </c>
      <c r="E91" s="257">
        <v>110</v>
      </c>
      <c r="F91" s="381">
        <v>275.20999999999998</v>
      </c>
      <c r="G91" s="257">
        <f>((F91*$J$12)+F91)</f>
        <v>349.52</v>
      </c>
      <c r="H91" s="257">
        <f>F91*E91</f>
        <v>30273.1</v>
      </c>
      <c r="I91" s="257">
        <f>E91*G91</f>
        <v>38447.199999999997</v>
      </c>
      <c r="J91" s="344" t="s">
        <v>554</v>
      </c>
    </row>
    <row r="92" spans="1:11" ht="28.9" customHeight="1">
      <c r="A92" s="348">
        <v>16005000</v>
      </c>
      <c r="B92" s="380" t="s">
        <v>639</v>
      </c>
      <c r="C92" s="365" t="s">
        <v>640</v>
      </c>
      <c r="D92" s="380" t="s">
        <v>26</v>
      </c>
      <c r="E92" s="257">
        <v>110</v>
      </c>
      <c r="F92" s="381">
        <v>115.36</v>
      </c>
      <c r="G92" s="257">
        <f>((F92*$J$12)+F92)</f>
        <v>146.51</v>
      </c>
      <c r="H92" s="257">
        <f>F92*E92</f>
        <v>12689.6</v>
      </c>
      <c r="I92" s="257">
        <f>E92*G92</f>
        <v>16116.1</v>
      </c>
      <c r="J92" s="344" t="s">
        <v>554</v>
      </c>
    </row>
    <row r="93" spans="1:11" ht="15.75" thickBot="1">
      <c r="A93" s="574" t="s">
        <v>573</v>
      </c>
      <c r="B93" s="575"/>
      <c r="C93" s="575"/>
      <c r="D93" s="575"/>
      <c r="E93" s="575"/>
      <c r="F93" s="575"/>
      <c r="G93" s="575"/>
      <c r="H93" s="441">
        <f>H87+H84+H79+H74+H71+H66+H63+H41+H36+H31+H27+H25+H23+H20+H17+H14</f>
        <v>217040.19</v>
      </c>
      <c r="I93" s="442">
        <f>I87+I84+I79+I74+I71+I66+I63+I41+I36+I31+I27+I25+I23+I20+I17+I14</f>
        <v>283330.34999999998</v>
      </c>
      <c r="J93" s="443"/>
    </row>
    <row r="94" spans="1:11" s="236" customFormat="1" ht="16.5" thickTop="1" thickBot="1">
      <c r="A94" s="474" t="s">
        <v>762</v>
      </c>
      <c r="B94" s="475"/>
      <c r="C94" s="475"/>
      <c r="D94" s="475"/>
      <c r="E94" s="475"/>
      <c r="F94" s="475"/>
      <c r="G94" s="475"/>
      <c r="H94" s="475"/>
      <c r="I94" s="475"/>
      <c r="J94" s="476"/>
    </row>
    <row r="95" spans="1:11" ht="15.75" thickTop="1">
      <c r="A95" s="423"/>
      <c r="B95" s="1"/>
      <c r="C95" s="1"/>
      <c r="D95" s="1"/>
      <c r="E95" s="1"/>
      <c r="F95" s="1"/>
      <c r="G95" s="1"/>
      <c r="H95" s="1"/>
      <c r="I95" s="1"/>
      <c r="J95" s="424"/>
    </row>
    <row r="96" spans="1:11">
      <c r="A96" s="423"/>
      <c r="B96" s="1"/>
      <c r="C96" s="1"/>
      <c r="D96" s="1"/>
      <c r="E96" s="1"/>
      <c r="F96" s="1"/>
      <c r="G96" s="1"/>
      <c r="H96" s="1"/>
      <c r="I96" s="1"/>
      <c r="J96" s="424"/>
    </row>
    <row r="97" spans="1:10" ht="15" customHeight="1">
      <c r="A97" s="423"/>
      <c r="B97" s="1"/>
      <c r="C97" s="1"/>
      <c r="D97" s="1"/>
      <c r="E97" s="1"/>
      <c r="F97" s="1"/>
      <c r="G97" s="594" t="s">
        <v>767</v>
      </c>
      <c r="H97" s="594"/>
      <c r="I97" s="594"/>
      <c r="J97" s="595"/>
    </row>
    <row r="98" spans="1:10">
      <c r="A98" s="423"/>
      <c r="B98" s="1"/>
      <c r="C98" s="1"/>
      <c r="D98" s="1"/>
      <c r="E98" s="1"/>
      <c r="F98" s="1"/>
      <c r="G98" s="1"/>
      <c r="H98" s="1"/>
      <c r="I98" s="1"/>
      <c r="J98" s="424"/>
    </row>
    <row r="99" spans="1:10">
      <c r="A99" s="423"/>
      <c r="B99" s="1"/>
      <c r="C99" s="1"/>
      <c r="D99" s="1"/>
      <c r="E99" s="1"/>
      <c r="F99" s="1"/>
      <c r="G99" s="1"/>
      <c r="H99" s="1"/>
      <c r="I99" s="1"/>
      <c r="J99" s="424"/>
    </row>
    <row r="100" spans="1:10">
      <c r="A100" s="423"/>
      <c r="B100" s="1"/>
      <c r="C100" s="1"/>
      <c r="D100" s="1"/>
      <c r="E100" s="1"/>
      <c r="F100" s="1"/>
      <c r="G100" s="1"/>
      <c r="H100" s="1"/>
      <c r="I100" s="1"/>
      <c r="J100" s="424"/>
    </row>
    <row r="101" spans="1:10" ht="15.75" thickBot="1">
      <c r="A101" s="438"/>
      <c r="B101" s="439"/>
      <c r="C101" s="439"/>
      <c r="D101" s="439"/>
      <c r="E101" s="439"/>
      <c r="F101" s="439"/>
      <c r="G101" s="439"/>
      <c r="H101" s="439"/>
      <c r="I101" s="439"/>
      <c r="J101" s="440"/>
    </row>
    <row r="102" spans="1:10" ht="15.75" thickTop="1"/>
  </sheetData>
  <mergeCells count="37">
    <mergeCell ref="G97:J97"/>
    <mergeCell ref="A94:J94"/>
    <mergeCell ref="C74:D74"/>
    <mergeCell ref="C55:D55"/>
    <mergeCell ref="A9:C9"/>
    <mergeCell ref="D8:G9"/>
    <mergeCell ref="F11:I11"/>
    <mergeCell ref="A10:J10"/>
    <mergeCell ref="E11:E12"/>
    <mergeCell ref="D11:D12"/>
    <mergeCell ref="B11:B12"/>
    <mergeCell ref="A11:A12"/>
    <mergeCell ref="H8:H9"/>
    <mergeCell ref="I8:J9"/>
    <mergeCell ref="C63:D63"/>
    <mergeCell ref="C36:D36"/>
    <mergeCell ref="A93:G93"/>
    <mergeCell ref="A1:J6"/>
    <mergeCell ref="A7:C7"/>
    <mergeCell ref="D7:G7"/>
    <mergeCell ref="H7:J7"/>
    <mergeCell ref="A8:C8"/>
    <mergeCell ref="C71:D71"/>
    <mergeCell ref="C87:D87"/>
    <mergeCell ref="C66:D66"/>
    <mergeCell ref="C79:D79"/>
    <mergeCell ref="C41:D41"/>
    <mergeCell ref="C84:D84"/>
    <mergeCell ref="C42:D42"/>
    <mergeCell ref="C25:D25"/>
    <mergeCell ref="C27:D27"/>
    <mergeCell ref="C31:D31"/>
    <mergeCell ref="C11:C12"/>
    <mergeCell ref="C14:D14"/>
    <mergeCell ref="C17:D17"/>
    <mergeCell ref="C20:D20"/>
    <mergeCell ref="C23:D23"/>
  </mergeCells>
  <printOptions horizontalCentered="1"/>
  <pageMargins left="0.11811023622047245" right="0.11811023622047245" top="0.59055118110236227" bottom="0" header="0.31496062992125984" footer="0.31496062992125984"/>
  <pageSetup paperSize="9" scale="70" orientation="landscape" horizontalDpi="360" verticalDpi="360" r:id="rId1"/>
  <rowBreaks count="4" manualBreakCount="4">
    <brk id="30" max="9" man="1"/>
    <brk id="46" max="9" man="1"/>
    <brk id="62" max="9" man="1"/>
    <brk id="78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topLeftCell="A40" zoomScaleNormal="70" zoomScaleSheetLayoutView="100" workbookViewId="0">
      <selection activeCell="J51" sqref="J51"/>
    </sheetView>
  </sheetViews>
  <sheetFormatPr defaultRowHeight="15"/>
  <cols>
    <col min="1" max="1" width="14.85546875" customWidth="1"/>
    <col min="2" max="2" width="36.140625" customWidth="1"/>
    <col min="3" max="3" width="24.28515625" customWidth="1"/>
    <col min="4" max="4" width="15.140625" customWidth="1"/>
    <col min="5" max="5" width="19.5703125" customWidth="1"/>
    <col min="6" max="6" width="17.42578125" customWidth="1"/>
    <col min="7" max="7" width="20.28515625" customWidth="1"/>
    <col min="8" max="8" width="19.28515625" customWidth="1"/>
    <col min="9" max="9" width="14.28515625" bestFit="1" customWidth="1"/>
  </cols>
  <sheetData>
    <row r="1" spans="1:8" ht="15.75" thickTop="1">
      <c r="A1" s="495"/>
      <c r="B1" s="496"/>
      <c r="C1" s="496"/>
      <c r="D1" s="496"/>
      <c r="E1" s="496"/>
      <c r="F1" s="496"/>
      <c r="G1" s="496"/>
      <c r="H1" s="497"/>
    </row>
    <row r="2" spans="1:8">
      <c r="A2" s="498"/>
      <c r="B2" s="499"/>
      <c r="C2" s="499"/>
      <c r="D2" s="499"/>
      <c r="E2" s="499"/>
      <c r="F2" s="499"/>
      <c r="G2" s="499"/>
      <c r="H2" s="500"/>
    </row>
    <row r="3" spans="1:8">
      <c r="A3" s="498"/>
      <c r="B3" s="499"/>
      <c r="C3" s="499"/>
      <c r="D3" s="499"/>
      <c r="E3" s="499"/>
      <c r="F3" s="499"/>
      <c r="G3" s="499"/>
      <c r="H3" s="500"/>
    </row>
    <row r="4" spans="1:8" ht="26.25" customHeight="1">
      <c r="A4" s="498"/>
      <c r="B4" s="499"/>
      <c r="C4" s="499"/>
      <c r="D4" s="499"/>
      <c r="E4" s="499"/>
      <c r="F4" s="499"/>
      <c r="G4" s="499"/>
      <c r="H4" s="500"/>
    </row>
    <row r="5" spans="1:8">
      <c r="A5" s="498"/>
      <c r="B5" s="499"/>
      <c r="C5" s="499"/>
      <c r="D5" s="499"/>
      <c r="E5" s="499"/>
      <c r="F5" s="499"/>
      <c r="G5" s="499"/>
      <c r="H5" s="500"/>
    </row>
    <row r="6" spans="1:8" ht="15.75" thickBot="1">
      <c r="A6" s="562"/>
      <c r="B6" s="563"/>
      <c r="C6" s="563"/>
      <c r="D6" s="563"/>
      <c r="E6" s="563"/>
      <c r="F6" s="563"/>
      <c r="G6" s="563"/>
      <c r="H6" s="564"/>
    </row>
    <row r="7" spans="1:8" ht="24.75" customHeight="1" thickTop="1" thickBot="1">
      <c r="A7" s="585" t="s">
        <v>849</v>
      </c>
      <c r="B7" s="632"/>
      <c r="C7" s="632"/>
      <c r="D7" s="633" t="str">
        <f>ORÇAMENTO!D7</f>
        <v xml:space="preserve"> TOMADA DE PREÇOS N° 007/2020 - LOTE III</v>
      </c>
      <c r="E7" s="634"/>
      <c r="F7" s="634"/>
      <c r="G7" s="646" t="str">
        <f>ORÇAMENTO!H7</f>
        <v xml:space="preserve"> DATA DA EXPEDIÇÃO: AGOSTO/2020 </v>
      </c>
      <c r="H7" s="647"/>
    </row>
    <row r="8" spans="1:8" ht="25.5" customHeight="1" thickTop="1" thickBot="1">
      <c r="A8" s="640" t="str">
        <f>ORÇAMENTO!A8</f>
        <v xml:space="preserve">OBRA: ESCOLA MUNICIPAL DE ENSINO FUNDAMENTAL PRINCESA IZABEL </v>
      </c>
      <c r="B8" s="641"/>
      <c r="C8" s="641"/>
      <c r="D8" s="596" t="str">
        <f>ORÇAMENTO!D8</f>
        <v>REFERÊNCIAS:                         TABELA SINAPI/PA - 05/2020         SEDOP/PA - 04/2020 COM DESONERAÇÃO</v>
      </c>
      <c r="E8" s="596"/>
      <c r="F8" s="648"/>
      <c r="G8" s="642" t="str">
        <f>ORÇAMENTO!H8</f>
        <v>VALOR DA OBRA:</v>
      </c>
      <c r="H8" s="644">
        <f>ORÇAMENTO!I93</f>
        <v>283330.34999999998</v>
      </c>
    </row>
    <row r="9" spans="1:8" ht="31.5" customHeight="1" thickTop="1" thickBot="1">
      <c r="A9" s="591" t="str">
        <f>ORÇAMENTO!A9</f>
        <v>LOCAL DA OBRA: ESTRADA DO PIMENTAL, COMUNIDADE IPIRANGA</v>
      </c>
      <c r="B9" s="592"/>
      <c r="C9" s="592"/>
      <c r="D9" s="598"/>
      <c r="E9" s="598"/>
      <c r="F9" s="649"/>
      <c r="G9" s="643"/>
      <c r="H9" s="645"/>
    </row>
    <row r="10" spans="1:8" ht="15.75" thickTop="1">
      <c r="A10" s="635"/>
      <c r="B10" s="636"/>
      <c r="C10" s="636"/>
      <c r="D10" s="636"/>
      <c r="E10" s="636"/>
      <c r="F10" s="636"/>
      <c r="G10" s="637"/>
      <c r="H10" s="638"/>
    </row>
    <row r="11" spans="1:8">
      <c r="A11" s="616" t="s">
        <v>574</v>
      </c>
      <c r="B11" s="617"/>
      <c r="C11" s="617"/>
      <c r="D11" s="617"/>
      <c r="E11" s="617"/>
      <c r="F11" s="617"/>
      <c r="G11" s="617"/>
      <c r="H11" s="618"/>
    </row>
    <row r="12" spans="1:8">
      <c r="A12" s="616"/>
      <c r="B12" s="617"/>
      <c r="C12" s="617"/>
      <c r="D12" s="617"/>
      <c r="E12" s="617"/>
      <c r="F12" s="617"/>
      <c r="G12" s="617"/>
      <c r="H12" s="618"/>
    </row>
    <row r="13" spans="1:8" ht="15.75">
      <c r="A13" s="619" t="s">
        <v>0</v>
      </c>
      <c r="B13" s="631" t="s">
        <v>1</v>
      </c>
      <c r="C13" s="631" t="s">
        <v>546</v>
      </c>
      <c r="D13" s="639" t="s">
        <v>575</v>
      </c>
      <c r="E13" s="426" t="s">
        <v>576</v>
      </c>
      <c r="F13" s="426" t="s">
        <v>576</v>
      </c>
      <c r="G13" s="426" t="s">
        <v>576</v>
      </c>
      <c r="H13" s="299" t="s">
        <v>576</v>
      </c>
    </row>
    <row r="14" spans="1:8" ht="15.75">
      <c r="A14" s="619"/>
      <c r="B14" s="631"/>
      <c r="C14" s="631"/>
      <c r="D14" s="639"/>
      <c r="E14" s="274">
        <v>30</v>
      </c>
      <c r="F14" s="274">
        <v>60</v>
      </c>
      <c r="G14" s="274">
        <v>90</v>
      </c>
      <c r="H14" s="300">
        <v>120</v>
      </c>
    </row>
    <row r="15" spans="1:8" ht="15.75" thickBot="1">
      <c r="A15" s="621">
        <v>1000000</v>
      </c>
      <c r="B15" s="620" t="s">
        <v>553</v>
      </c>
      <c r="C15" s="614">
        <f>ORÇAMENTO!I14</f>
        <v>2285.27</v>
      </c>
      <c r="D15" s="615">
        <f>ROUND(C15/$C$47,5)</f>
        <v>8.0999999999999996E-3</v>
      </c>
      <c r="E15" s="278">
        <v>1</v>
      </c>
      <c r="F15" s="271"/>
      <c r="G15" s="271"/>
      <c r="H15" s="302"/>
    </row>
    <row r="16" spans="1:8">
      <c r="A16" s="622"/>
      <c r="B16" s="620"/>
      <c r="C16" s="614"/>
      <c r="D16" s="615"/>
      <c r="E16" s="352">
        <f>C15*$E$15</f>
        <v>2285.27</v>
      </c>
      <c r="F16" s="272"/>
      <c r="G16" s="272"/>
      <c r="H16" s="301"/>
    </row>
    <row r="17" spans="1:8" ht="15.75" thickBot="1">
      <c r="A17" s="621">
        <v>2000000</v>
      </c>
      <c r="B17" s="620" t="s">
        <v>555</v>
      </c>
      <c r="C17" s="614">
        <f>ORÇAMENTO!I17</f>
        <v>1205.1199999999999</v>
      </c>
      <c r="D17" s="615">
        <f>ROUND(C17/$C$47,5)</f>
        <v>4.3E-3</v>
      </c>
      <c r="E17" s="278">
        <v>1</v>
      </c>
      <c r="F17" s="271"/>
      <c r="G17" s="271"/>
      <c r="H17" s="302"/>
    </row>
    <row r="18" spans="1:8">
      <c r="A18" s="622"/>
      <c r="B18" s="620"/>
      <c r="C18" s="614"/>
      <c r="D18" s="615"/>
      <c r="E18" s="352">
        <f>C17*$E$17</f>
        <v>1205.1199999999999</v>
      </c>
      <c r="F18" s="272"/>
      <c r="G18" s="272"/>
      <c r="H18" s="301"/>
    </row>
    <row r="19" spans="1:8" ht="15.75" thickBot="1">
      <c r="A19" s="621">
        <v>3000000</v>
      </c>
      <c r="B19" s="620" t="s">
        <v>556</v>
      </c>
      <c r="C19" s="614">
        <f>ORÇAMENTO!I20</f>
        <v>17044.41</v>
      </c>
      <c r="D19" s="615">
        <f>ROUND(C19/$C$47,5)</f>
        <v>6.0199999999999997E-2</v>
      </c>
      <c r="E19" s="278">
        <v>1</v>
      </c>
      <c r="F19" s="271"/>
      <c r="G19" s="271"/>
      <c r="H19" s="302"/>
    </row>
    <row r="20" spans="1:8">
      <c r="A20" s="622"/>
      <c r="B20" s="620"/>
      <c r="C20" s="614"/>
      <c r="D20" s="615"/>
      <c r="E20" s="352">
        <f>C19*$E$19</f>
        <v>17044.41</v>
      </c>
      <c r="F20" s="272"/>
      <c r="G20" s="272"/>
      <c r="H20" s="301"/>
    </row>
    <row r="21" spans="1:8" ht="15.75" thickBot="1">
      <c r="A21" s="621">
        <v>4000000</v>
      </c>
      <c r="B21" s="620" t="s">
        <v>557</v>
      </c>
      <c r="C21" s="614">
        <f>ORÇAMENTO!I23</f>
        <v>20378.169999999998</v>
      </c>
      <c r="D21" s="615">
        <f>ROUND(C21/$C$47,5)</f>
        <v>7.1900000000000006E-2</v>
      </c>
      <c r="E21" s="278">
        <v>0.6</v>
      </c>
      <c r="F21" s="278">
        <v>0.4</v>
      </c>
      <c r="G21" s="271"/>
      <c r="H21" s="302"/>
    </row>
    <row r="22" spans="1:8">
      <c r="A22" s="622"/>
      <c r="B22" s="620"/>
      <c r="C22" s="614"/>
      <c r="D22" s="615"/>
      <c r="E22" s="352">
        <f>C21*$E$21</f>
        <v>12226.9</v>
      </c>
      <c r="F22" s="352">
        <f>C21*$F$21</f>
        <v>8151.27</v>
      </c>
      <c r="G22" s="272"/>
      <c r="H22" s="301"/>
    </row>
    <row r="23" spans="1:8" ht="15.75" thickBot="1">
      <c r="A23" s="621">
        <v>5000000</v>
      </c>
      <c r="B23" s="620" t="s">
        <v>558</v>
      </c>
      <c r="C23" s="614">
        <f>ORÇAMENTO!I25</f>
        <v>4115.1400000000003</v>
      </c>
      <c r="D23" s="615">
        <f>ROUND(C23/$C$47,5)</f>
        <v>1.4500000000000001E-2</v>
      </c>
      <c r="E23" s="278">
        <v>1</v>
      </c>
      <c r="F23" s="271"/>
      <c r="G23" s="271"/>
      <c r="H23" s="302"/>
    </row>
    <row r="24" spans="1:8">
      <c r="A24" s="622"/>
      <c r="B24" s="620"/>
      <c r="C24" s="614"/>
      <c r="D24" s="615"/>
      <c r="E24" s="352">
        <f>C23*$E$23</f>
        <v>4115.1400000000003</v>
      </c>
      <c r="F24" s="272"/>
      <c r="G24" s="272"/>
      <c r="H24" s="301"/>
    </row>
    <row r="25" spans="1:8" ht="15.75" thickBot="1">
      <c r="A25" s="621">
        <v>6000000</v>
      </c>
      <c r="B25" s="620" t="s">
        <v>560</v>
      </c>
      <c r="C25" s="614">
        <f>ORÇAMENTO!I27</f>
        <v>11169.49</v>
      </c>
      <c r="D25" s="615">
        <f>ROUND(C25/$C$47,5)</f>
        <v>3.9399999999999998E-2</v>
      </c>
      <c r="E25" s="278">
        <v>0.3</v>
      </c>
      <c r="F25" s="278">
        <v>0.7</v>
      </c>
      <c r="G25" s="271"/>
      <c r="H25" s="302"/>
    </row>
    <row r="26" spans="1:8">
      <c r="A26" s="622"/>
      <c r="B26" s="620"/>
      <c r="C26" s="614"/>
      <c r="D26" s="615"/>
      <c r="E26" s="352">
        <f>C25*$E$25</f>
        <v>3350.85</v>
      </c>
      <c r="F26" s="352">
        <f>C25*$F$25</f>
        <v>7818.64</v>
      </c>
      <c r="G26" s="272"/>
      <c r="H26" s="301"/>
    </row>
    <row r="27" spans="1:8" ht="15.75" thickBot="1">
      <c r="A27" s="621">
        <v>7000000</v>
      </c>
      <c r="B27" s="620" t="s">
        <v>92</v>
      </c>
      <c r="C27" s="614">
        <f>ORÇAMENTO!I31</f>
        <v>24038.79</v>
      </c>
      <c r="D27" s="615">
        <f>ROUND(C27/$C$47,5)</f>
        <v>8.48E-2</v>
      </c>
      <c r="E27" s="278">
        <v>0.22</v>
      </c>
      <c r="F27" s="278">
        <v>0.38</v>
      </c>
      <c r="G27" s="278">
        <v>0.4</v>
      </c>
      <c r="H27" s="302"/>
    </row>
    <row r="28" spans="1:8">
      <c r="A28" s="622"/>
      <c r="B28" s="620"/>
      <c r="C28" s="614"/>
      <c r="D28" s="615"/>
      <c r="E28" s="352">
        <f>C27*$E$27</f>
        <v>5288.53</v>
      </c>
      <c r="F28" s="352">
        <f>C27*$F$27</f>
        <v>9134.74</v>
      </c>
      <c r="G28" s="352">
        <f>C27*$G$27</f>
        <v>9615.52</v>
      </c>
      <c r="H28" s="301"/>
    </row>
    <row r="29" spans="1:8" ht="15.75" thickBot="1">
      <c r="A29" s="621">
        <v>8000000</v>
      </c>
      <c r="B29" s="620" t="s">
        <v>93</v>
      </c>
      <c r="C29" s="614">
        <f>ORÇAMENTO!I36</f>
        <v>27239.34</v>
      </c>
      <c r="D29" s="615">
        <f>ROUND(C29/$C$47,5)</f>
        <v>9.6100000000000005E-2</v>
      </c>
      <c r="E29" s="271"/>
      <c r="F29" s="278">
        <v>0.5</v>
      </c>
      <c r="G29" s="278">
        <v>0.5</v>
      </c>
      <c r="H29" s="302"/>
    </row>
    <row r="30" spans="1:8">
      <c r="A30" s="622"/>
      <c r="B30" s="620"/>
      <c r="C30" s="614"/>
      <c r="D30" s="615"/>
      <c r="E30" s="272"/>
      <c r="F30" s="352">
        <f>C29*$F$29</f>
        <v>13619.67</v>
      </c>
      <c r="G30" s="352">
        <f>C29*$G$29</f>
        <v>13619.67</v>
      </c>
      <c r="H30" s="301"/>
    </row>
    <row r="31" spans="1:8" ht="15.75" thickBot="1">
      <c r="A31" s="621">
        <v>9000000</v>
      </c>
      <c r="B31" s="620" t="s">
        <v>561</v>
      </c>
      <c r="C31" s="614">
        <f>ORÇAMENTO!I41</f>
        <v>39459.86</v>
      </c>
      <c r="D31" s="615">
        <f>ROUND(C31/$C$47,5)</f>
        <v>0.13930000000000001</v>
      </c>
      <c r="E31" s="271"/>
      <c r="F31" s="278">
        <v>0.4</v>
      </c>
      <c r="G31" s="278">
        <v>0.6</v>
      </c>
      <c r="H31" s="302"/>
    </row>
    <row r="32" spans="1:8">
      <c r="A32" s="622"/>
      <c r="B32" s="620"/>
      <c r="C32" s="614"/>
      <c r="D32" s="615"/>
      <c r="E32" s="272"/>
      <c r="F32" s="352">
        <f>C31*$F$31</f>
        <v>15783.94</v>
      </c>
      <c r="G32" s="352">
        <f>C31*$G$31</f>
        <v>23675.919999999998</v>
      </c>
      <c r="H32" s="301"/>
    </row>
    <row r="33" spans="1:9" ht="15.75" thickBot="1">
      <c r="A33" s="621">
        <v>10000000</v>
      </c>
      <c r="B33" s="620" t="s">
        <v>565</v>
      </c>
      <c r="C33" s="614">
        <f>ORÇAMENTO!I63</f>
        <v>16294.63</v>
      </c>
      <c r="D33" s="615">
        <f>ROUND(C33/$C$47,5)</f>
        <v>5.7500000000000002E-2</v>
      </c>
      <c r="E33" s="271"/>
      <c r="F33" s="271"/>
      <c r="G33" s="278">
        <v>0.4</v>
      </c>
      <c r="H33" s="303">
        <v>0.6</v>
      </c>
    </row>
    <row r="34" spans="1:9">
      <c r="A34" s="622"/>
      <c r="B34" s="620"/>
      <c r="C34" s="614"/>
      <c r="D34" s="615"/>
      <c r="E34" s="272"/>
      <c r="F34" s="272"/>
      <c r="G34" s="352">
        <f>C33*$G$33</f>
        <v>6517.85</v>
      </c>
      <c r="H34" s="349">
        <f>C33*$H$33</f>
        <v>9776.7800000000007</v>
      </c>
    </row>
    <row r="35" spans="1:9" ht="15.75" thickBot="1">
      <c r="A35" s="621">
        <v>11000000</v>
      </c>
      <c r="B35" s="620" t="s">
        <v>566</v>
      </c>
      <c r="C35" s="614">
        <f>ORÇAMENTO!I66</f>
        <v>15016.63</v>
      </c>
      <c r="D35" s="615">
        <f>ROUND(C35/$C$47,5)</f>
        <v>5.2999999999999999E-2</v>
      </c>
      <c r="E35" s="271"/>
      <c r="F35" s="278">
        <v>0.3</v>
      </c>
      <c r="G35" s="278">
        <v>0.35</v>
      </c>
      <c r="H35" s="303">
        <v>0.35</v>
      </c>
    </row>
    <row r="36" spans="1:9">
      <c r="A36" s="622"/>
      <c r="B36" s="620"/>
      <c r="C36" s="614"/>
      <c r="D36" s="615"/>
      <c r="E36" s="272"/>
      <c r="F36" s="352">
        <f>C35*$F$35</f>
        <v>4504.99</v>
      </c>
      <c r="G36" s="352">
        <f>C35*$G$35</f>
        <v>5255.82</v>
      </c>
      <c r="H36" s="349">
        <f>C35*$H$35</f>
        <v>5255.82</v>
      </c>
    </row>
    <row r="37" spans="1:9" ht="15.75" thickBot="1">
      <c r="A37" s="621">
        <v>12000000</v>
      </c>
      <c r="B37" s="620" t="s">
        <v>567</v>
      </c>
      <c r="C37" s="614">
        <f>ORÇAMENTO!I71</f>
        <v>9044.8799999999992</v>
      </c>
      <c r="D37" s="615">
        <f>ROUND(C37/$C$47,5)</f>
        <v>3.1899999999999998E-2</v>
      </c>
      <c r="E37" s="271"/>
      <c r="F37" s="278">
        <v>0.2</v>
      </c>
      <c r="G37" s="278">
        <v>0.3</v>
      </c>
      <c r="H37" s="303">
        <v>0.5</v>
      </c>
    </row>
    <row r="38" spans="1:9">
      <c r="A38" s="622"/>
      <c r="B38" s="620"/>
      <c r="C38" s="614"/>
      <c r="D38" s="615"/>
      <c r="E38" s="272"/>
      <c r="F38" s="352">
        <f>C37*$F$37</f>
        <v>1808.98</v>
      </c>
      <c r="G38" s="352">
        <f>C37*$G$37</f>
        <v>2713.46</v>
      </c>
      <c r="H38" s="349">
        <f>C37*$H$37</f>
        <v>4522.4399999999996</v>
      </c>
    </row>
    <row r="39" spans="1:9" ht="15.75" thickBot="1">
      <c r="A39" s="621">
        <v>13000000</v>
      </c>
      <c r="B39" s="623" t="s">
        <v>569</v>
      </c>
      <c r="C39" s="614">
        <f>ORÇAMENTO!I74</f>
        <v>4327.74</v>
      </c>
      <c r="D39" s="615">
        <f>ROUND(C39/$C$47,5)</f>
        <v>1.5299999999999999E-2</v>
      </c>
      <c r="E39" s="271"/>
      <c r="F39" s="271"/>
      <c r="G39" s="271"/>
      <c r="H39" s="303">
        <v>1</v>
      </c>
    </row>
    <row r="40" spans="1:9">
      <c r="A40" s="622"/>
      <c r="B40" s="624"/>
      <c r="C40" s="614"/>
      <c r="D40" s="615"/>
      <c r="E40" s="272"/>
      <c r="F40" s="272"/>
      <c r="G40" s="272"/>
      <c r="H40" s="349">
        <f>C39*$H$39</f>
        <v>4327.74</v>
      </c>
    </row>
    <row r="41" spans="1:9" ht="15.75" thickBot="1">
      <c r="A41" s="621">
        <v>14000000</v>
      </c>
      <c r="B41" s="620" t="s">
        <v>570</v>
      </c>
      <c r="C41" s="614">
        <f>ORÇAMENTO!I79</f>
        <v>31954.45</v>
      </c>
      <c r="D41" s="615">
        <f>ROUND(C41/$C$47,5)</f>
        <v>0.1128</v>
      </c>
      <c r="E41" s="278">
        <v>0.35</v>
      </c>
      <c r="F41" s="278">
        <v>0.65</v>
      </c>
      <c r="G41" s="271"/>
      <c r="H41" s="302"/>
    </row>
    <row r="42" spans="1:9">
      <c r="A42" s="622"/>
      <c r="B42" s="620"/>
      <c r="C42" s="614"/>
      <c r="D42" s="615"/>
      <c r="E42" s="352">
        <f>C41*$E$41</f>
        <v>11184.06</v>
      </c>
      <c r="F42" s="352">
        <f>C41*$F$41</f>
        <v>20770.39</v>
      </c>
      <c r="G42" s="272"/>
      <c r="H42" s="301"/>
    </row>
    <row r="43" spans="1:9" ht="15.75" thickBot="1">
      <c r="A43" s="621">
        <v>15000000</v>
      </c>
      <c r="B43" s="623" t="s">
        <v>571</v>
      </c>
      <c r="C43" s="614">
        <f>ORÇAMENTO!I84</f>
        <v>1440.21</v>
      </c>
      <c r="D43" s="615">
        <f>ROUND(C43/$C$47,5)</f>
        <v>5.1000000000000004E-3</v>
      </c>
      <c r="E43" s="271"/>
      <c r="F43" s="271"/>
      <c r="G43" s="271"/>
      <c r="H43" s="303">
        <v>1</v>
      </c>
    </row>
    <row r="44" spans="1:9">
      <c r="A44" s="622"/>
      <c r="B44" s="624"/>
      <c r="C44" s="614"/>
      <c r="D44" s="615"/>
      <c r="E44" s="272"/>
      <c r="F44" s="272"/>
      <c r="G44" s="272"/>
      <c r="H44" s="349">
        <f>C43*$H$43</f>
        <v>1440.21</v>
      </c>
    </row>
    <row r="45" spans="1:9" ht="15.75" thickBot="1">
      <c r="A45" s="621">
        <v>16000000</v>
      </c>
      <c r="B45" s="620" t="s">
        <v>572</v>
      </c>
      <c r="C45" s="614">
        <f>ORÇAMENTO!I87</f>
        <v>58316.22</v>
      </c>
      <c r="D45" s="615">
        <f>ROUND(C45/$C$47,5)</f>
        <v>0.20580000000000001</v>
      </c>
      <c r="E45" s="278">
        <v>0.2</v>
      </c>
      <c r="F45" s="278">
        <v>0.2</v>
      </c>
      <c r="G45" s="278">
        <v>0.25</v>
      </c>
      <c r="H45" s="303">
        <v>0.35</v>
      </c>
    </row>
    <row r="46" spans="1:9">
      <c r="A46" s="622"/>
      <c r="B46" s="620"/>
      <c r="C46" s="614"/>
      <c r="D46" s="615"/>
      <c r="E46" s="352">
        <f>C45*$E$45</f>
        <v>11663.24</v>
      </c>
      <c r="F46" s="352">
        <f>C45*$F$45</f>
        <v>11663.24</v>
      </c>
      <c r="G46" s="352">
        <f>C45*$G$45</f>
        <v>14579.06</v>
      </c>
      <c r="H46" s="349">
        <f>C45*$H$45</f>
        <v>20410.68</v>
      </c>
    </row>
    <row r="47" spans="1:9" ht="15.75">
      <c r="A47" s="629" t="s">
        <v>5</v>
      </c>
      <c r="B47" s="630"/>
      <c r="C47" s="276">
        <f>SUM(C15:C46)</f>
        <v>283330.34999999998</v>
      </c>
      <c r="D47" s="277">
        <f>SUM(D15:D46)</f>
        <v>1</v>
      </c>
      <c r="E47" s="273"/>
      <c r="F47" s="273"/>
      <c r="G47" s="273"/>
      <c r="H47" s="304"/>
    </row>
    <row r="48" spans="1:9" ht="15.75">
      <c r="A48" s="625" t="s">
        <v>577</v>
      </c>
      <c r="B48" s="626"/>
      <c r="C48" s="626"/>
      <c r="D48" s="275"/>
      <c r="E48" s="279">
        <f>E16+E18+E20+E22+E24+E26+E28+E30+E32+E34+E36+E38+E40+E42+E44+E46</f>
        <v>68363.520000000004</v>
      </c>
      <c r="F48" s="279">
        <f t="shared" ref="F48:H48" si="0">F16+F18+F20+F22+F24+F26+F28+F30+F32+F34+F36+F38+F40+F42+F44+F46</f>
        <v>93255.86</v>
      </c>
      <c r="G48" s="279">
        <f t="shared" si="0"/>
        <v>75977.3</v>
      </c>
      <c r="H48" s="305">
        <f t="shared" si="0"/>
        <v>45733.67</v>
      </c>
      <c r="I48" s="422"/>
    </row>
    <row r="49" spans="1:8" ht="15.75">
      <c r="A49" s="625" t="s">
        <v>578</v>
      </c>
      <c r="B49" s="626"/>
      <c r="C49" s="626"/>
      <c r="D49" s="275"/>
      <c r="E49" s="280">
        <f>E48/$C$47</f>
        <v>0.24129999999999999</v>
      </c>
      <c r="F49" s="280">
        <f t="shared" ref="F49:H49" si="1">F48/$C$47</f>
        <v>0.3291</v>
      </c>
      <c r="G49" s="280">
        <f t="shared" si="1"/>
        <v>0.26819999999999999</v>
      </c>
      <c r="H49" s="306">
        <f t="shared" si="1"/>
        <v>0.16139999999999999</v>
      </c>
    </row>
    <row r="50" spans="1:8" ht="15.75">
      <c r="A50" s="625" t="s">
        <v>579</v>
      </c>
      <c r="B50" s="626"/>
      <c r="C50" s="626"/>
      <c r="D50" s="275"/>
      <c r="E50" s="281">
        <f>E48</f>
        <v>68363.520000000004</v>
      </c>
      <c r="F50" s="282">
        <f t="shared" ref="F50:H51" si="2">E50+F48</f>
        <v>161619.38</v>
      </c>
      <c r="G50" s="282">
        <f t="shared" si="2"/>
        <v>237596.68</v>
      </c>
      <c r="H50" s="305">
        <f t="shared" si="2"/>
        <v>283330.34999999998</v>
      </c>
    </row>
    <row r="51" spans="1:8" ht="16.5" thickBot="1">
      <c r="A51" s="627" t="s">
        <v>580</v>
      </c>
      <c r="B51" s="628"/>
      <c r="C51" s="628"/>
      <c r="D51" s="307"/>
      <c r="E51" s="308">
        <f>E49</f>
        <v>0.24129999999999999</v>
      </c>
      <c r="F51" s="308">
        <f t="shared" si="2"/>
        <v>0.57040000000000002</v>
      </c>
      <c r="G51" s="308">
        <f t="shared" si="2"/>
        <v>0.83860000000000001</v>
      </c>
      <c r="H51" s="309">
        <f t="shared" si="2"/>
        <v>1</v>
      </c>
    </row>
    <row r="52" spans="1:8" ht="16.5" thickTop="1" thickBot="1">
      <c r="A52" s="474" t="s">
        <v>774</v>
      </c>
      <c r="B52" s="475"/>
      <c r="C52" s="475"/>
      <c r="D52" s="475"/>
      <c r="E52" s="475"/>
      <c r="F52" s="475"/>
      <c r="G52" s="475"/>
      <c r="H52" s="476"/>
    </row>
    <row r="53" spans="1:8" ht="15.75" thickTop="1">
      <c r="A53" s="423"/>
      <c r="B53" s="1"/>
      <c r="C53" s="1"/>
      <c r="D53" s="1"/>
      <c r="E53" s="1"/>
      <c r="F53" s="1"/>
      <c r="G53" s="1"/>
      <c r="H53" s="424"/>
    </row>
    <row r="54" spans="1:8">
      <c r="A54" s="423"/>
      <c r="B54" s="1"/>
      <c r="C54" s="1"/>
      <c r="D54" s="1"/>
      <c r="E54" s="1"/>
      <c r="F54" s="1"/>
      <c r="G54" s="477" t="s">
        <v>767</v>
      </c>
      <c r="H54" s="478"/>
    </row>
    <row r="55" spans="1:8">
      <c r="A55" s="423"/>
      <c r="B55" s="1"/>
      <c r="C55" s="1"/>
      <c r="D55" s="1"/>
      <c r="E55" s="1"/>
      <c r="F55" s="1"/>
      <c r="G55" s="1"/>
      <c r="H55" s="424"/>
    </row>
    <row r="56" spans="1:8">
      <c r="A56" s="423"/>
      <c r="B56" s="1"/>
      <c r="C56" s="1"/>
      <c r="D56" s="1"/>
      <c r="E56" s="1"/>
      <c r="F56" s="1"/>
      <c r="G56" s="1"/>
      <c r="H56" s="424"/>
    </row>
    <row r="57" spans="1:8">
      <c r="A57" s="423"/>
      <c r="B57" s="499"/>
      <c r="C57" s="499"/>
      <c r="D57" s="499"/>
      <c r="E57" s="499"/>
      <c r="F57" s="499"/>
      <c r="G57" s="499"/>
      <c r="H57" s="500"/>
    </row>
    <row r="58" spans="1:8" ht="15.75" thickBot="1">
      <c r="A58" s="438"/>
      <c r="B58" s="563"/>
      <c r="C58" s="563"/>
      <c r="D58" s="563"/>
      <c r="E58" s="563"/>
      <c r="F58" s="563"/>
      <c r="G58" s="563"/>
      <c r="H58" s="564"/>
    </row>
    <row r="59" spans="1:8" ht="15.75" thickTop="1"/>
  </sheetData>
  <mergeCells count="88">
    <mergeCell ref="D33:D34"/>
    <mergeCell ref="A35:A36"/>
    <mergeCell ref="B35:B36"/>
    <mergeCell ref="A7:C7"/>
    <mergeCell ref="D7:F7"/>
    <mergeCell ref="A10:H10"/>
    <mergeCell ref="A9:C9"/>
    <mergeCell ref="C13:C14"/>
    <mergeCell ref="D13:D14"/>
    <mergeCell ref="A19:A20"/>
    <mergeCell ref="B19:B20"/>
    <mergeCell ref="C19:C20"/>
    <mergeCell ref="A17:A18"/>
    <mergeCell ref="A15:A16"/>
    <mergeCell ref="B15:B16"/>
    <mergeCell ref="D19:D20"/>
    <mergeCell ref="A31:A32"/>
    <mergeCell ref="B31:B32"/>
    <mergeCell ref="A33:A34"/>
    <mergeCell ref="B33:B34"/>
    <mergeCell ref="C33:C34"/>
    <mergeCell ref="C23:C24"/>
    <mergeCell ref="D21:D22"/>
    <mergeCell ref="B13:B14"/>
    <mergeCell ref="D23:D24"/>
    <mergeCell ref="A1:H6"/>
    <mergeCell ref="D15:D16"/>
    <mergeCell ref="B17:B18"/>
    <mergeCell ref="C17:C18"/>
    <mergeCell ref="D17:D18"/>
    <mergeCell ref="C15:C16"/>
    <mergeCell ref="A8:C8"/>
    <mergeCell ref="G8:G9"/>
    <mergeCell ref="H8:H9"/>
    <mergeCell ref="G7:H7"/>
    <mergeCell ref="D8:F9"/>
    <mergeCell ref="C35:C36"/>
    <mergeCell ref="D35:D36"/>
    <mergeCell ref="A49:C49"/>
    <mergeCell ref="A21:A22"/>
    <mergeCell ref="B21:B22"/>
    <mergeCell ref="C21:C22"/>
    <mergeCell ref="B23:B24"/>
    <mergeCell ref="D43:D44"/>
    <mergeCell ref="C43:C44"/>
    <mergeCell ref="B43:B44"/>
    <mergeCell ref="A45:A46"/>
    <mergeCell ref="B45:B46"/>
    <mergeCell ref="C45:C46"/>
    <mergeCell ref="A47:B47"/>
    <mergeCell ref="A48:C48"/>
    <mergeCell ref="A25:A26"/>
    <mergeCell ref="A37:A38"/>
    <mergeCell ref="B37:B38"/>
    <mergeCell ref="C37:C38"/>
    <mergeCell ref="B57:H57"/>
    <mergeCell ref="D45:D46"/>
    <mergeCell ref="A50:C50"/>
    <mergeCell ref="A51:C51"/>
    <mergeCell ref="G54:H54"/>
    <mergeCell ref="A52:H52"/>
    <mergeCell ref="D37:D38"/>
    <mergeCell ref="A41:A42"/>
    <mergeCell ref="B41:B42"/>
    <mergeCell ref="C41:C42"/>
    <mergeCell ref="D41:D42"/>
    <mergeCell ref="B58:H58"/>
    <mergeCell ref="D39:D40"/>
    <mergeCell ref="C39:C40"/>
    <mergeCell ref="B39:B40"/>
    <mergeCell ref="A39:A40"/>
    <mergeCell ref="A43:A44"/>
    <mergeCell ref="C31:C32"/>
    <mergeCell ref="D31:D32"/>
    <mergeCell ref="A11:H12"/>
    <mergeCell ref="A13:A14"/>
    <mergeCell ref="D29:D30"/>
    <mergeCell ref="C29:C30"/>
    <mergeCell ref="B29:B30"/>
    <mergeCell ref="A29:A30"/>
    <mergeCell ref="D27:D28"/>
    <mergeCell ref="C27:C28"/>
    <mergeCell ref="B27:B28"/>
    <mergeCell ref="D25:D26"/>
    <mergeCell ref="A27:A28"/>
    <mergeCell ref="B25:B26"/>
    <mergeCell ref="C25:C26"/>
    <mergeCell ref="A23:A24"/>
  </mergeCells>
  <printOptions horizontalCentered="1"/>
  <pageMargins left="0.51181102362204722" right="0.51181102362204722" top="0.78740157480314965" bottom="0.39370078740157483" header="0.31496062992125984" footer="0.31496062992125984"/>
  <pageSetup paperSize="9" scale="80" orientation="landscape" horizontalDpi="360" verticalDpi="360" r:id="rId1"/>
  <rowBreaks count="1" manualBreakCount="1">
    <brk id="34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view="pageBreakPreview" zoomScaleSheetLayoutView="100" workbookViewId="0">
      <selection activeCell="D13" sqref="D13"/>
    </sheetView>
  </sheetViews>
  <sheetFormatPr defaultRowHeight="15"/>
  <cols>
    <col min="2" max="2" width="66.5703125" customWidth="1"/>
    <col min="3" max="3" width="10.28515625" customWidth="1"/>
    <col min="4" max="4" width="11.28515625" customWidth="1"/>
    <col min="5" max="5" width="12" customWidth="1"/>
    <col min="253" max="253" width="66.5703125" customWidth="1"/>
    <col min="254" max="254" width="10.28515625" customWidth="1"/>
    <col min="255" max="255" width="13.42578125" customWidth="1"/>
    <col min="509" max="509" width="66.5703125" customWidth="1"/>
    <col min="510" max="510" width="10.28515625" customWidth="1"/>
    <col min="511" max="511" width="13.42578125" customWidth="1"/>
    <col min="765" max="765" width="66.5703125" customWidth="1"/>
    <col min="766" max="766" width="10.28515625" customWidth="1"/>
    <col min="767" max="767" width="13.42578125" customWidth="1"/>
    <col min="1021" max="1021" width="66.5703125" customWidth="1"/>
    <col min="1022" max="1022" width="10.28515625" customWidth="1"/>
    <col min="1023" max="1023" width="13.42578125" customWidth="1"/>
    <col min="1277" max="1277" width="66.5703125" customWidth="1"/>
    <col min="1278" max="1278" width="10.28515625" customWidth="1"/>
    <col min="1279" max="1279" width="13.42578125" customWidth="1"/>
    <col min="1533" max="1533" width="66.5703125" customWidth="1"/>
    <col min="1534" max="1534" width="10.28515625" customWidth="1"/>
    <col min="1535" max="1535" width="13.42578125" customWidth="1"/>
    <col min="1789" max="1789" width="66.5703125" customWidth="1"/>
    <col min="1790" max="1790" width="10.28515625" customWidth="1"/>
    <col min="1791" max="1791" width="13.42578125" customWidth="1"/>
    <col min="2045" max="2045" width="66.5703125" customWidth="1"/>
    <col min="2046" max="2046" width="10.28515625" customWidth="1"/>
    <col min="2047" max="2047" width="13.42578125" customWidth="1"/>
    <col min="2301" max="2301" width="66.5703125" customWidth="1"/>
    <col min="2302" max="2302" width="10.28515625" customWidth="1"/>
    <col min="2303" max="2303" width="13.42578125" customWidth="1"/>
    <col min="2557" max="2557" width="66.5703125" customWidth="1"/>
    <col min="2558" max="2558" width="10.28515625" customWidth="1"/>
    <col min="2559" max="2559" width="13.42578125" customWidth="1"/>
    <col min="2813" max="2813" width="66.5703125" customWidth="1"/>
    <col min="2814" max="2814" width="10.28515625" customWidth="1"/>
    <col min="2815" max="2815" width="13.42578125" customWidth="1"/>
    <col min="3069" max="3069" width="66.5703125" customWidth="1"/>
    <col min="3070" max="3070" width="10.28515625" customWidth="1"/>
    <col min="3071" max="3071" width="13.42578125" customWidth="1"/>
    <col min="3325" max="3325" width="66.5703125" customWidth="1"/>
    <col min="3326" max="3326" width="10.28515625" customWidth="1"/>
    <col min="3327" max="3327" width="13.42578125" customWidth="1"/>
    <col min="3581" max="3581" width="66.5703125" customWidth="1"/>
    <col min="3582" max="3582" width="10.28515625" customWidth="1"/>
    <col min="3583" max="3583" width="13.42578125" customWidth="1"/>
    <col min="3837" max="3837" width="66.5703125" customWidth="1"/>
    <col min="3838" max="3838" width="10.28515625" customWidth="1"/>
    <col min="3839" max="3839" width="13.42578125" customWidth="1"/>
    <col min="4093" max="4093" width="66.5703125" customWidth="1"/>
    <col min="4094" max="4094" width="10.28515625" customWidth="1"/>
    <col min="4095" max="4095" width="13.42578125" customWidth="1"/>
    <col min="4349" max="4349" width="66.5703125" customWidth="1"/>
    <col min="4350" max="4350" width="10.28515625" customWidth="1"/>
    <col min="4351" max="4351" width="13.42578125" customWidth="1"/>
    <col min="4605" max="4605" width="66.5703125" customWidth="1"/>
    <col min="4606" max="4606" width="10.28515625" customWidth="1"/>
    <col min="4607" max="4607" width="13.42578125" customWidth="1"/>
    <col min="4861" max="4861" width="66.5703125" customWidth="1"/>
    <col min="4862" max="4862" width="10.28515625" customWidth="1"/>
    <col min="4863" max="4863" width="13.42578125" customWidth="1"/>
    <col min="5117" max="5117" width="66.5703125" customWidth="1"/>
    <col min="5118" max="5118" width="10.28515625" customWidth="1"/>
    <col min="5119" max="5119" width="13.42578125" customWidth="1"/>
    <col min="5373" max="5373" width="66.5703125" customWidth="1"/>
    <col min="5374" max="5374" width="10.28515625" customWidth="1"/>
    <col min="5375" max="5375" width="13.42578125" customWidth="1"/>
    <col min="5629" max="5629" width="66.5703125" customWidth="1"/>
    <col min="5630" max="5630" width="10.28515625" customWidth="1"/>
    <col min="5631" max="5631" width="13.42578125" customWidth="1"/>
    <col min="5885" max="5885" width="66.5703125" customWidth="1"/>
    <col min="5886" max="5886" width="10.28515625" customWidth="1"/>
    <col min="5887" max="5887" width="13.42578125" customWidth="1"/>
    <col min="6141" max="6141" width="66.5703125" customWidth="1"/>
    <col min="6142" max="6142" width="10.28515625" customWidth="1"/>
    <col min="6143" max="6143" width="13.42578125" customWidth="1"/>
    <col min="6397" max="6397" width="66.5703125" customWidth="1"/>
    <col min="6398" max="6398" width="10.28515625" customWidth="1"/>
    <col min="6399" max="6399" width="13.42578125" customWidth="1"/>
    <col min="6653" max="6653" width="66.5703125" customWidth="1"/>
    <col min="6654" max="6654" width="10.28515625" customWidth="1"/>
    <col min="6655" max="6655" width="13.42578125" customWidth="1"/>
    <col min="6909" max="6909" width="66.5703125" customWidth="1"/>
    <col min="6910" max="6910" width="10.28515625" customWidth="1"/>
    <col min="6911" max="6911" width="13.42578125" customWidth="1"/>
    <col min="7165" max="7165" width="66.5703125" customWidth="1"/>
    <col min="7166" max="7166" width="10.28515625" customWidth="1"/>
    <col min="7167" max="7167" width="13.42578125" customWidth="1"/>
    <col min="7421" max="7421" width="66.5703125" customWidth="1"/>
    <col min="7422" max="7422" width="10.28515625" customWidth="1"/>
    <col min="7423" max="7423" width="13.42578125" customWidth="1"/>
    <col min="7677" max="7677" width="66.5703125" customWidth="1"/>
    <col min="7678" max="7678" width="10.28515625" customWidth="1"/>
    <col min="7679" max="7679" width="13.42578125" customWidth="1"/>
    <col min="7933" max="7933" width="66.5703125" customWidth="1"/>
    <col min="7934" max="7934" width="10.28515625" customWidth="1"/>
    <col min="7935" max="7935" width="13.42578125" customWidth="1"/>
    <col min="8189" max="8189" width="66.5703125" customWidth="1"/>
    <col min="8190" max="8190" width="10.28515625" customWidth="1"/>
    <col min="8191" max="8191" width="13.42578125" customWidth="1"/>
    <col min="8445" max="8445" width="66.5703125" customWidth="1"/>
    <col min="8446" max="8446" width="10.28515625" customWidth="1"/>
    <col min="8447" max="8447" width="13.42578125" customWidth="1"/>
    <col min="8701" max="8701" width="66.5703125" customWidth="1"/>
    <col min="8702" max="8702" width="10.28515625" customWidth="1"/>
    <col min="8703" max="8703" width="13.42578125" customWidth="1"/>
    <col min="8957" max="8957" width="66.5703125" customWidth="1"/>
    <col min="8958" max="8958" width="10.28515625" customWidth="1"/>
    <col min="8959" max="8959" width="13.42578125" customWidth="1"/>
    <col min="9213" max="9213" width="66.5703125" customWidth="1"/>
    <col min="9214" max="9214" width="10.28515625" customWidth="1"/>
    <col min="9215" max="9215" width="13.42578125" customWidth="1"/>
    <col min="9469" max="9469" width="66.5703125" customWidth="1"/>
    <col min="9470" max="9470" width="10.28515625" customWidth="1"/>
    <col min="9471" max="9471" width="13.42578125" customWidth="1"/>
    <col min="9725" max="9725" width="66.5703125" customWidth="1"/>
    <col min="9726" max="9726" width="10.28515625" customWidth="1"/>
    <col min="9727" max="9727" width="13.42578125" customWidth="1"/>
    <col min="9981" max="9981" width="66.5703125" customWidth="1"/>
    <col min="9982" max="9982" width="10.28515625" customWidth="1"/>
    <col min="9983" max="9983" width="13.42578125" customWidth="1"/>
    <col min="10237" max="10237" width="66.5703125" customWidth="1"/>
    <col min="10238" max="10238" width="10.28515625" customWidth="1"/>
    <col min="10239" max="10239" width="13.42578125" customWidth="1"/>
    <col min="10493" max="10493" width="66.5703125" customWidth="1"/>
    <col min="10494" max="10494" width="10.28515625" customWidth="1"/>
    <col min="10495" max="10495" width="13.42578125" customWidth="1"/>
    <col min="10749" max="10749" width="66.5703125" customWidth="1"/>
    <col min="10750" max="10750" width="10.28515625" customWidth="1"/>
    <col min="10751" max="10751" width="13.42578125" customWidth="1"/>
    <col min="11005" max="11005" width="66.5703125" customWidth="1"/>
    <col min="11006" max="11006" width="10.28515625" customWidth="1"/>
    <col min="11007" max="11007" width="13.42578125" customWidth="1"/>
    <col min="11261" max="11261" width="66.5703125" customWidth="1"/>
    <col min="11262" max="11262" width="10.28515625" customWidth="1"/>
    <col min="11263" max="11263" width="13.42578125" customWidth="1"/>
    <col min="11517" max="11517" width="66.5703125" customWidth="1"/>
    <col min="11518" max="11518" width="10.28515625" customWidth="1"/>
    <col min="11519" max="11519" width="13.42578125" customWidth="1"/>
    <col min="11773" max="11773" width="66.5703125" customWidth="1"/>
    <col min="11774" max="11774" width="10.28515625" customWidth="1"/>
    <col min="11775" max="11775" width="13.42578125" customWidth="1"/>
    <col min="12029" max="12029" width="66.5703125" customWidth="1"/>
    <col min="12030" max="12030" width="10.28515625" customWidth="1"/>
    <col min="12031" max="12031" width="13.42578125" customWidth="1"/>
    <col min="12285" max="12285" width="66.5703125" customWidth="1"/>
    <col min="12286" max="12286" width="10.28515625" customWidth="1"/>
    <col min="12287" max="12287" width="13.42578125" customWidth="1"/>
    <col min="12541" max="12541" width="66.5703125" customWidth="1"/>
    <col min="12542" max="12542" width="10.28515625" customWidth="1"/>
    <col min="12543" max="12543" width="13.42578125" customWidth="1"/>
    <col min="12797" max="12797" width="66.5703125" customWidth="1"/>
    <col min="12798" max="12798" width="10.28515625" customWidth="1"/>
    <col min="12799" max="12799" width="13.42578125" customWidth="1"/>
    <col min="13053" max="13053" width="66.5703125" customWidth="1"/>
    <col min="13054" max="13054" width="10.28515625" customWidth="1"/>
    <col min="13055" max="13055" width="13.42578125" customWidth="1"/>
    <col min="13309" max="13309" width="66.5703125" customWidth="1"/>
    <col min="13310" max="13310" width="10.28515625" customWidth="1"/>
    <col min="13311" max="13311" width="13.42578125" customWidth="1"/>
    <col min="13565" max="13565" width="66.5703125" customWidth="1"/>
    <col min="13566" max="13566" width="10.28515625" customWidth="1"/>
    <col min="13567" max="13567" width="13.42578125" customWidth="1"/>
    <col min="13821" max="13821" width="66.5703125" customWidth="1"/>
    <col min="13822" max="13822" width="10.28515625" customWidth="1"/>
    <col min="13823" max="13823" width="13.42578125" customWidth="1"/>
    <col min="14077" max="14077" width="66.5703125" customWidth="1"/>
    <col min="14078" max="14078" width="10.28515625" customWidth="1"/>
    <col min="14079" max="14079" width="13.42578125" customWidth="1"/>
    <col min="14333" max="14333" width="66.5703125" customWidth="1"/>
    <col min="14334" max="14334" width="10.28515625" customWidth="1"/>
    <col min="14335" max="14335" width="13.42578125" customWidth="1"/>
    <col min="14589" max="14589" width="66.5703125" customWidth="1"/>
    <col min="14590" max="14590" width="10.28515625" customWidth="1"/>
    <col min="14591" max="14591" width="13.42578125" customWidth="1"/>
    <col min="14845" max="14845" width="66.5703125" customWidth="1"/>
    <col min="14846" max="14846" width="10.28515625" customWidth="1"/>
    <col min="14847" max="14847" width="13.42578125" customWidth="1"/>
    <col min="15101" max="15101" width="66.5703125" customWidth="1"/>
    <col min="15102" max="15102" width="10.28515625" customWidth="1"/>
    <col min="15103" max="15103" width="13.42578125" customWidth="1"/>
    <col min="15357" max="15357" width="66.5703125" customWidth="1"/>
    <col min="15358" max="15358" width="10.28515625" customWidth="1"/>
    <col min="15359" max="15359" width="13.42578125" customWidth="1"/>
    <col min="15613" max="15613" width="66.5703125" customWidth="1"/>
    <col min="15614" max="15614" width="10.28515625" customWidth="1"/>
    <col min="15615" max="15615" width="13.42578125" customWidth="1"/>
    <col min="15869" max="15869" width="66.5703125" customWidth="1"/>
    <col min="15870" max="15870" width="10.28515625" customWidth="1"/>
    <col min="15871" max="15871" width="13.42578125" customWidth="1"/>
    <col min="16125" max="16125" width="66.5703125" customWidth="1"/>
    <col min="16126" max="16126" width="10.28515625" customWidth="1"/>
    <col min="16127" max="16127" width="13.42578125" customWidth="1"/>
  </cols>
  <sheetData>
    <row r="1" spans="1:10" ht="15.75" thickTop="1">
      <c r="A1" s="657"/>
      <c r="B1" s="658"/>
      <c r="C1" s="658"/>
      <c r="D1" s="658"/>
      <c r="E1" s="658"/>
      <c r="F1" s="659"/>
    </row>
    <row r="2" spans="1:10">
      <c r="A2" s="498"/>
      <c r="B2" s="499"/>
      <c r="C2" s="499"/>
      <c r="D2" s="499"/>
      <c r="E2" s="499"/>
      <c r="F2" s="500"/>
    </row>
    <row r="3" spans="1:10">
      <c r="A3" s="498"/>
      <c r="B3" s="499"/>
      <c r="C3" s="499"/>
      <c r="D3" s="499"/>
      <c r="E3" s="499"/>
      <c r="F3" s="500"/>
      <c r="G3" s="1"/>
      <c r="H3" s="1"/>
      <c r="I3" s="1"/>
      <c r="J3" s="1"/>
    </row>
    <row r="4" spans="1:10">
      <c r="A4" s="498"/>
      <c r="B4" s="499"/>
      <c r="C4" s="499"/>
      <c r="D4" s="499"/>
      <c r="E4" s="499"/>
      <c r="F4" s="500"/>
      <c r="G4" s="1"/>
      <c r="H4" s="1"/>
      <c r="I4" s="1"/>
      <c r="J4" s="1"/>
    </row>
    <row r="5" spans="1:10">
      <c r="A5" s="498"/>
      <c r="B5" s="499"/>
      <c r="C5" s="499"/>
      <c r="D5" s="499"/>
      <c r="E5" s="499"/>
      <c r="F5" s="500"/>
      <c r="G5" s="1"/>
      <c r="H5" s="1"/>
      <c r="I5" s="1"/>
      <c r="J5" s="1"/>
    </row>
    <row r="6" spans="1:10" ht="15.75" thickBot="1">
      <c r="A6" s="660"/>
      <c r="B6" s="661"/>
      <c r="C6" s="661"/>
      <c r="D6" s="661"/>
      <c r="E6" s="661"/>
      <c r="F6" s="662"/>
      <c r="G6" s="1"/>
      <c r="H6" s="1"/>
      <c r="I6" s="1"/>
      <c r="J6" s="1"/>
    </row>
    <row r="7" spans="1:10" ht="19.5" customHeight="1" thickTop="1">
      <c r="A7" s="650" t="s">
        <v>581</v>
      </c>
      <c r="B7" s="651"/>
      <c r="C7" s="652"/>
      <c r="D7" s="663" t="s">
        <v>582</v>
      </c>
      <c r="E7" s="663"/>
      <c r="F7" s="664"/>
      <c r="G7" s="1"/>
      <c r="H7" s="1"/>
      <c r="I7" s="1"/>
      <c r="J7" s="1"/>
    </row>
    <row r="8" spans="1:10" ht="21.75" customHeight="1" thickBot="1">
      <c r="A8" s="653"/>
      <c r="B8" s="654"/>
      <c r="C8" s="655"/>
      <c r="D8" s="665"/>
      <c r="E8" s="665"/>
      <c r="F8" s="666"/>
      <c r="G8" s="1"/>
      <c r="H8" s="1"/>
      <c r="I8" s="1"/>
      <c r="J8" s="1"/>
    </row>
    <row r="9" spans="1:10" ht="22.5" customHeight="1" thickTop="1" thickBot="1">
      <c r="A9" s="667" t="s">
        <v>105</v>
      </c>
      <c r="B9" s="668"/>
      <c r="C9" s="668"/>
      <c r="D9" s="668"/>
      <c r="E9" s="668"/>
      <c r="F9" s="669"/>
      <c r="G9" s="1"/>
      <c r="H9" s="1"/>
      <c r="I9" s="1"/>
      <c r="J9" s="1"/>
    </row>
    <row r="10" spans="1:10" ht="14.25" customHeight="1" thickTop="1" thickBot="1">
      <c r="A10" s="656" t="s">
        <v>0</v>
      </c>
      <c r="B10" s="672" t="s">
        <v>1</v>
      </c>
      <c r="C10" s="656" t="s">
        <v>2</v>
      </c>
      <c r="D10" s="656" t="s">
        <v>3</v>
      </c>
      <c r="E10" s="670" t="s">
        <v>4</v>
      </c>
      <c r="F10" s="656" t="s">
        <v>5</v>
      </c>
      <c r="G10" s="1"/>
      <c r="H10" s="1"/>
      <c r="I10" s="1"/>
      <c r="J10" s="1"/>
    </row>
    <row r="11" spans="1:10" ht="14.25" customHeight="1" thickTop="1" thickBot="1">
      <c r="A11" s="656"/>
      <c r="B11" s="672"/>
      <c r="C11" s="656"/>
      <c r="D11" s="656"/>
      <c r="E11" s="671"/>
      <c r="F11" s="656"/>
      <c r="G11" s="1"/>
      <c r="H11" s="1"/>
      <c r="I11" s="1"/>
      <c r="J11" s="1"/>
    </row>
    <row r="12" spans="1:10" s="2" customFormat="1" ht="21.75" customHeight="1" thickTop="1">
      <c r="A12" s="109" t="s">
        <v>6</v>
      </c>
      <c r="B12" s="110"/>
      <c r="C12" s="111"/>
      <c r="D12" s="20"/>
      <c r="E12" s="170"/>
      <c r="F12" s="171"/>
      <c r="G12" s="16"/>
      <c r="H12" s="16"/>
      <c r="I12" s="16"/>
      <c r="J12" s="16"/>
    </row>
    <row r="13" spans="1:10" s="2" customFormat="1" ht="18.75" customHeight="1">
      <c r="A13" s="115" t="s">
        <v>7</v>
      </c>
      <c r="B13" s="101" t="s">
        <v>9</v>
      </c>
      <c r="C13" s="108" t="s">
        <v>10</v>
      </c>
      <c r="D13" s="8" t="e">
        <f>#REF!</f>
        <v>#REF!</v>
      </c>
      <c r="E13" s="6"/>
      <c r="F13" s="136"/>
      <c r="G13" s="16"/>
      <c r="H13" s="16"/>
      <c r="I13" s="16"/>
      <c r="J13" s="16"/>
    </row>
    <row r="14" spans="1:10" s="2" customFormat="1" ht="19.5" customHeight="1">
      <c r="A14" s="116" t="s">
        <v>12</v>
      </c>
      <c r="B14" s="102" t="s">
        <v>121</v>
      </c>
      <c r="C14" s="5" t="s">
        <v>10</v>
      </c>
      <c r="D14" s="70" t="e">
        <f>#REF!</f>
        <v>#REF!</v>
      </c>
      <c r="E14" s="97"/>
      <c r="F14" s="137"/>
      <c r="G14" s="16"/>
      <c r="H14" s="16"/>
      <c r="I14" s="16"/>
      <c r="J14" s="16"/>
    </row>
    <row r="15" spans="1:10" s="175" customFormat="1" ht="24" customHeight="1">
      <c r="A15" s="112" t="s">
        <v>13</v>
      </c>
      <c r="B15" s="42" t="s">
        <v>143</v>
      </c>
      <c r="C15" s="113"/>
      <c r="D15" s="114"/>
      <c r="E15" s="100"/>
      <c r="F15" s="172"/>
      <c r="G15" s="173"/>
      <c r="H15" s="174"/>
      <c r="I15" s="174"/>
      <c r="J15" s="174"/>
    </row>
    <row r="16" spans="1:10" ht="27">
      <c r="A16" s="59" t="s">
        <v>14</v>
      </c>
      <c r="B16" s="43" t="s">
        <v>147</v>
      </c>
      <c r="C16" s="36" t="s">
        <v>15</v>
      </c>
      <c r="D16" s="119">
        <v>9.15</v>
      </c>
      <c r="E16" s="6"/>
      <c r="F16" s="136"/>
      <c r="G16" s="30"/>
      <c r="H16" s="1"/>
      <c r="I16" s="1"/>
      <c r="J16" s="1"/>
    </row>
    <row r="17" spans="1:10" ht="17.25" customHeight="1">
      <c r="A17" s="61" t="s">
        <v>16</v>
      </c>
      <c r="B17" s="44" t="s">
        <v>145</v>
      </c>
      <c r="C17" s="26" t="s">
        <v>15</v>
      </c>
      <c r="D17" s="120">
        <v>2.74</v>
      </c>
      <c r="E17" s="138"/>
      <c r="F17" s="139"/>
      <c r="G17" s="30"/>
      <c r="H17" s="1"/>
      <c r="I17" s="1"/>
      <c r="J17" s="1"/>
    </row>
    <row r="18" spans="1:10" s="175" customFormat="1" ht="23.25" customHeight="1">
      <c r="A18" s="62" t="s">
        <v>17</v>
      </c>
      <c r="B18" s="45" t="s">
        <v>18</v>
      </c>
      <c r="C18" s="21"/>
      <c r="D18" s="22"/>
      <c r="E18" s="176"/>
      <c r="F18" s="177"/>
      <c r="G18" s="174"/>
      <c r="H18" s="174"/>
      <c r="I18" s="174"/>
      <c r="J18" s="174"/>
    </row>
    <row r="19" spans="1:10" s="175" customFormat="1" ht="23.25" customHeight="1">
      <c r="A19" s="61" t="s">
        <v>19</v>
      </c>
      <c r="B19" s="44" t="s">
        <v>141</v>
      </c>
      <c r="C19" s="199" t="s">
        <v>15</v>
      </c>
      <c r="D19" s="141" t="e">
        <f>#REF!</f>
        <v>#REF!</v>
      </c>
      <c r="E19" s="13"/>
      <c r="F19" s="144"/>
      <c r="G19" s="174"/>
      <c r="H19" s="174"/>
      <c r="I19" s="174"/>
      <c r="J19" s="174"/>
    </row>
    <row r="20" spans="1:10" s="2" customFormat="1" ht="21" customHeight="1">
      <c r="A20" s="116" t="s">
        <v>233</v>
      </c>
      <c r="B20" s="182" t="s">
        <v>229</v>
      </c>
      <c r="C20" s="37" t="s">
        <v>15</v>
      </c>
      <c r="D20" s="142" t="e">
        <f>#REF!</f>
        <v>#REF!</v>
      </c>
      <c r="E20" s="140"/>
      <c r="F20" s="143"/>
      <c r="G20" s="16"/>
      <c r="H20" s="16"/>
      <c r="I20" s="16"/>
      <c r="J20" s="16"/>
    </row>
    <row r="21" spans="1:10" s="175" customFormat="1" ht="21" customHeight="1">
      <c r="A21" s="62" t="s">
        <v>20</v>
      </c>
      <c r="B21" s="47" t="s">
        <v>21</v>
      </c>
      <c r="C21" s="103"/>
      <c r="D21" s="104"/>
      <c r="E21" s="176"/>
      <c r="F21" s="177"/>
      <c r="G21" s="174"/>
      <c r="H21" s="174"/>
      <c r="I21" s="174"/>
      <c r="J21" s="174"/>
    </row>
    <row r="22" spans="1:10" s="2" customFormat="1" ht="20.25" customHeight="1">
      <c r="A22" s="3" t="s">
        <v>22</v>
      </c>
      <c r="B22" s="27" t="s">
        <v>224</v>
      </c>
      <c r="C22" s="4" t="s">
        <v>15</v>
      </c>
      <c r="D22" s="251">
        <v>5.72</v>
      </c>
      <c r="E22" s="13"/>
      <c r="F22" s="144"/>
      <c r="G22" s="16"/>
      <c r="H22" s="16"/>
      <c r="I22" s="16"/>
      <c r="J22" s="16"/>
    </row>
    <row r="23" spans="1:10" s="175" customFormat="1" ht="20.25" customHeight="1">
      <c r="A23" s="62" t="s">
        <v>23</v>
      </c>
      <c r="B23" s="49" t="s">
        <v>148</v>
      </c>
      <c r="C23" s="105"/>
      <c r="D23" s="106"/>
      <c r="E23" s="176"/>
      <c r="F23" s="177"/>
      <c r="G23" s="174"/>
      <c r="H23" s="174"/>
      <c r="I23" s="174"/>
      <c r="J23" s="174"/>
    </row>
    <row r="24" spans="1:10" s="2" customFormat="1" ht="24.75" customHeight="1">
      <c r="A24" s="63" t="s">
        <v>25</v>
      </c>
      <c r="B24" s="48" t="s">
        <v>149</v>
      </c>
      <c r="C24" s="37" t="s">
        <v>10</v>
      </c>
      <c r="D24" s="122">
        <v>61.26</v>
      </c>
      <c r="E24" s="134"/>
      <c r="F24" s="135"/>
      <c r="G24" s="16"/>
      <c r="H24" s="16"/>
      <c r="I24" s="16"/>
      <c r="J24" s="16"/>
    </row>
    <row r="25" spans="1:10" s="175" customFormat="1" ht="18" customHeight="1">
      <c r="A25" s="62" t="s">
        <v>27</v>
      </c>
      <c r="B25" s="45" t="s">
        <v>24</v>
      </c>
      <c r="C25" s="21"/>
      <c r="D25" s="22"/>
      <c r="E25" s="176"/>
      <c r="F25" s="177"/>
      <c r="G25" s="174"/>
      <c r="H25" s="174"/>
      <c r="I25" s="174"/>
      <c r="J25" s="174"/>
    </row>
    <row r="26" spans="1:10" s="2" customFormat="1" ht="27">
      <c r="A26" s="60" t="s">
        <v>30</v>
      </c>
      <c r="B26" s="51" t="s">
        <v>231</v>
      </c>
      <c r="C26" s="7" t="s">
        <v>10</v>
      </c>
      <c r="D26" s="123" t="e">
        <f>#REF!</f>
        <v>#REF!</v>
      </c>
      <c r="E26" s="146"/>
      <c r="F26" s="148"/>
      <c r="G26" s="16"/>
      <c r="H26" s="16"/>
      <c r="I26" s="16"/>
      <c r="J26" s="16"/>
    </row>
    <row r="27" spans="1:10" s="2" customFormat="1" ht="27">
      <c r="A27" s="60" t="s">
        <v>32</v>
      </c>
      <c r="B27" s="51" t="s">
        <v>117</v>
      </c>
      <c r="C27" s="10" t="s">
        <v>91</v>
      </c>
      <c r="D27" s="123" t="e">
        <f>#REF!</f>
        <v>#REF!</v>
      </c>
      <c r="E27" s="149"/>
      <c r="F27" s="151"/>
      <c r="G27" s="16"/>
      <c r="H27" s="16"/>
      <c r="I27" s="16"/>
      <c r="J27" s="16"/>
    </row>
    <row r="28" spans="1:10" s="2" customFormat="1">
      <c r="A28" s="61" t="s">
        <v>150</v>
      </c>
      <c r="B28" s="52" t="s">
        <v>118</v>
      </c>
      <c r="C28" s="15" t="s">
        <v>91</v>
      </c>
      <c r="D28" s="124" t="e">
        <f>#REF!</f>
        <v>#REF!</v>
      </c>
      <c r="E28" s="150"/>
      <c r="F28" s="152"/>
      <c r="G28" s="16"/>
      <c r="H28" s="16"/>
      <c r="I28" s="16"/>
      <c r="J28" s="16"/>
    </row>
    <row r="29" spans="1:10" s="175" customFormat="1" ht="23.25" customHeight="1">
      <c r="A29" s="62" t="s">
        <v>34</v>
      </c>
      <c r="B29" s="45" t="s">
        <v>28</v>
      </c>
      <c r="C29" s="21"/>
      <c r="D29" s="22"/>
      <c r="E29" s="178"/>
      <c r="F29" s="179"/>
      <c r="G29" s="174"/>
      <c r="H29" s="174"/>
      <c r="I29" s="174"/>
      <c r="J29" s="174"/>
    </row>
    <row r="30" spans="1:10" s="2" customFormat="1" ht="20.25" customHeight="1">
      <c r="A30" s="115" t="s">
        <v>36</v>
      </c>
      <c r="B30" s="180" t="s">
        <v>29</v>
      </c>
      <c r="C30" s="11" t="s">
        <v>10</v>
      </c>
      <c r="D30" s="117" t="e">
        <f>#REF!</f>
        <v>#REF!</v>
      </c>
      <c r="E30" s="146"/>
      <c r="F30" s="148"/>
      <c r="G30" s="16"/>
      <c r="H30" s="16"/>
      <c r="I30" s="16"/>
      <c r="J30" s="16"/>
    </row>
    <row r="31" spans="1:10" s="2" customFormat="1" ht="18" customHeight="1">
      <c r="A31" s="60" t="s">
        <v>37</v>
      </c>
      <c r="B31" s="51" t="s">
        <v>31</v>
      </c>
      <c r="C31" s="10" t="s">
        <v>10</v>
      </c>
      <c r="D31" s="123" t="e">
        <f>#REF!</f>
        <v>#REF!</v>
      </c>
      <c r="E31" s="157"/>
      <c r="F31" s="156"/>
      <c r="G31" s="16"/>
      <c r="H31" s="16"/>
      <c r="I31" s="16"/>
      <c r="J31" s="16"/>
    </row>
    <row r="32" spans="1:10" s="2" customFormat="1" ht="19.5" customHeight="1">
      <c r="A32" s="116" t="s">
        <v>38</v>
      </c>
      <c r="B32" s="181" t="s">
        <v>33</v>
      </c>
      <c r="C32" s="71" t="s">
        <v>10</v>
      </c>
      <c r="D32" s="118" t="e">
        <f>#REF!</f>
        <v>#REF!</v>
      </c>
      <c r="E32" s="150"/>
      <c r="F32" s="152"/>
      <c r="G32" s="16"/>
      <c r="H32" s="16"/>
      <c r="I32" s="16"/>
      <c r="J32" s="16"/>
    </row>
    <row r="33" spans="1:10" s="175" customFormat="1" ht="23.25" customHeight="1">
      <c r="A33" s="64" t="s">
        <v>39</v>
      </c>
      <c r="B33" s="53" t="s">
        <v>35</v>
      </c>
      <c r="C33" s="24"/>
      <c r="D33" s="25"/>
      <c r="E33" s="178"/>
      <c r="F33" s="179"/>
      <c r="G33" s="174"/>
      <c r="H33" s="174"/>
      <c r="I33" s="174"/>
      <c r="J33" s="174"/>
    </row>
    <row r="34" spans="1:10" s="2" customFormat="1" ht="22.9" customHeight="1">
      <c r="A34" s="186" t="s">
        <v>94</v>
      </c>
      <c r="B34" s="46" t="s">
        <v>186</v>
      </c>
      <c r="C34" s="11"/>
      <c r="D34" s="121" t="e">
        <f>#REF!</f>
        <v>#REF!</v>
      </c>
      <c r="E34" s="146"/>
      <c r="F34" s="153"/>
      <c r="G34" s="16"/>
      <c r="H34" s="16"/>
      <c r="I34" s="16"/>
      <c r="J34" s="16"/>
    </row>
    <row r="35" spans="1:10" s="2" customFormat="1" ht="27" customHeight="1">
      <c r="A35" s="63" t="s">
        <v>236</v>
      </c>
      <c r="B35" s="51" t="s">
        <v>188</v>
      </c>
      <c r="C35" s="38" t="s">
        <v>10</v>
      </c>
      <c r="D35" s="9" t="e">
        <f>#REF!</f>
        <v>#REF!</v>
      </c>
      <c r="E35" s="149"/>
      <c r="F35" s="155"/>
    </row>
    <row r="36" spans="1:10" s="2" customFormat="1" ht="27" customHeight="1">
      <c r="A36" s="60" t="s">
        <v>239</v>
      </c>
      <c r="B36" s="52" t="s">
        <v>238</v>
      </c>
      <c r="C36" s="15" t="s">
        <v>10</v>
      </c>
      <c r="D36" s="124" t="e">
        <f>#REF!</f>
        <v>#REF!</v>
      </c>
      <c r="E36" s="157"/>
      <c r="F36" s="156"/>
    </row>
    <row r="37" spans="1:10" s="2" customFormat="1" ht="18" customHeight="1">
      <c r="A37" s="61" t="s">
        <v>95</v>
      </c>
      <c r="B37" s="181" t="s">
        <v>189</v>
      </c>
      <c r="C37" s="71" t="s">
        <v>10</v>
      </c>
      <c r="D37" s="70" t="e">
        <f>#REF!</f>
        <v>#REF!</v>
      </c>
      <c r="E37" s="150"/>
      <c r="F37" s="152"/>
      <c r="G37" s="16"/>
      <c r="H37" s="16"/>
      <c r="I37" s="16"/>
      <c r="J37" s="16"/>
    </row>
    <row r="38" spans="1:10" s="175" customFormat="1" ht="19.5" customHeight="1">
      <c r="A38" s="62" t="s">
        <v>96</v>
      </c>
      <c r="B38" s="47" t="s">
        <v>40</v>
      </c>
      <c r="C38" s="107"/>
      <c r="D38" s="23"/>
      <c r="E38" s="178"/>
      <c r="F38" s="179"/>
      <c r="G38" s="174"/>
      <c r="H38" s="174"/>
      <c r="I38" s="174"/>
      <c r="J38" s="174"/>
    </row>
    <row r="39" spans="1:10" s="175" customFormat="1" ht="20.25" customHeight="1">
      <c r="A39" s="62" t="s">
        <v>97</v>
      </c>
      <c r="B39" s="45" t="s">
        <v>41</v>
      </c>
      <c r="C39" s="21"/>
      <c r="D39" s="22"/>
      <c r="E39" s="178"/>
      <c r="F39" s="179"/>
      <c r="G39" s="174"/>
      <c r="H39" s="174"/>
      <c r="I39" s="174"/>
      <c r="J39" s="174"/>
    </row>
    <row r="40" spans="1:10" s="2" customFormat="1" ht="46.5" customHeight="1">
      <c r="A40" s="59" t="s">
        <v>48</v>
      </c>
      <c r="B40" s="50" t="s">
        <v>42</v>
      </c>
      <c r="C40" s="38" t="s">
        <v>43</v>
      </c>
      <c r="D40" s="125" t="e">
        <f>#REF!</f>
        <v>#REF!</v>
      </c>
      <c r="E40" s="154"/>
      <c r="F40" s="153"/>
      <c r="G40" s="16"/>
      <c r="H40" s="16"/>
      <c r="I40" s="16"/>
      <c r="J40" s="16"/>
    </row>
    <row r="41" spans="1:10" s="2" customFormat="1" ht="41.25" customHeight="1">
      <c r="A41" s="60" t="s">
        <v>50</v>
      </c>
      <c r="B41" s="51" t="s">
        <v>44</v>
      </c>
      <c r="C41" s="10" t="s">
        <v>43</v>
      </c>
      <c r="D41" s="126" t="e">
        <f>#REF!</f>
        <v>#REF!</v>
      </c>
      <c r="E41" s="158"/>
      <c r="F41" s="155"/>
      <c r="G41" s="16"/>
      <c r="H41" s="16"/>
      <c r="I41" s="16"/>
      <c r="J41" s="16"/>
    </row>
    <row r="42" spans="1:10" s="2" customFormat="1" ht="59.25" customHeight="1" thickBot="1">
      <c r="A42" s="189" t="s">
        <v>52</v>
      </c>
      <c r="B42" s="190" t="s">
        <v>46</v>
      </c>
      <c r="C42" s="40" t="s">
        <v>43</v>
      </c>
      <c r="D42" s="191" t="e">
        <f>#REF!</f>
        <v>#REF!</v>
      </c>
      <c r="E42" s="192"/>
      <c r="F42" s="168"/>
      <c r="G42" s="16"/>
      <c r="H42" s="16"/>
      <c r="I42" s="16"/>
      <c r="J42" s="16"/>
    </row>
    <row r="43" spans="1:10" s="2" customFormat="1" ht="15.75" thickTop="1">
      <c r="A43" s="59" t="s">
        <v>53</v>
      </c>
      <c r="B43" s="50" t="s">
        <v>125</v>
      </c>
      <c r="C43" s="38" t="s">
        <v>43</v>
      </c>
      <c r="D43" s="127" t="e">
        <f>#REF!</f>
        <v>#REF!</v>
      </c>
      <c r="E43" s="149"/>
      <c r="F43" s="151"/>
      <c r="G43" s="16"/>
      <c r="H43" s="16"/>
      <c r="I43" s="16"/>
      <c r="J43" s="16"/>
    </row>
    <row r="44" spans="1:10" s="2" customFormat="1">
      <c r="A44" s="60" t="s">
        <v>54</v>
      </c>
      <c r="B44" s="51" t="s">
        <v>127</v>
      </c>
      <c r="C44" s="10" t="s">
        <v>43</v>
      </c>
      <c r="D44" s="126" t="e">
        <f>#REF!</f>
        <v>#REF!</v>
      </c>
      <c r="E44" s="158"/>
      <c r="F44" s="156"/>
      <c r="G44" s="16"/>
      <c r="H44" s="16"/>
      <c r="I44" s="16"/>
      <c r="J44" s="16"/>
    </row>
    <row r="45" spans="1:10" s="2" customFormat="1">
      <c r="A45" s="60" t="s">
        <v>56</v>
      </c>
      <c r="B45" s="51" t="s">
        <v>129</v>
      </c>
      <c r="C45" s="10" t="s">
        <v>43</v>
      </c>
      <c r="D45" s="126" t="e">
        <f>#REF!</f>
        <v>#REF!</v>
      </c>
      <c r="E45" s="158"/>
      <c r="F45" s="156"/>
      <c r="G45" s="16"/>
      <c r="H45" s="16"/>
      <c r="I45" s="16"/>
      <c r="J45" s="16"/>
    </row>
    <row r="46" spans="1:10" s="2" customFormat="1">
      <c r="A46" s="60" t="s">
        <v>57</v>
      </c>
      <c r="B46" s="51" t="e">
        <f>#REF!</f>
        <v>#REF!</v>
      </c>
      <c r="C46" s="10" t="s">
        <v>43</v>
      </c>
      <c r="D46" s="126" t="e">
        <f>#REF!</f>
        <v>#REF!</v>
      </c>
      <c r="E46" s="157"/>
      <c r="F46" s="156"/>
      <c r="G46" s="16"/>
      <c r="H46" s="16"/>
      <c r="I46" s="16"/>
      <c r="J46" s="16"/>
    </row>
    <row r="47" spans="1:10" s="2" customFormat="1">
      <c r="A47" s="60" t="s">
        <v>152</v>
      </c>
      <c r="B47" s="51" t="e">
        <f>#REF!</f>
        <v>#REF!</v>
      </c>
      <c r="C47" s="10" t="s">
        <v>26</v>
      </c>
      <c r="D47" s="126" t="e">
        <f>#REF!</f>
        <v>#REF!</v>
      </c>
      <c r="E47" s="149"/>
      <c r="F47" s="151"/>
      <c r="G47" s="16"/>
      <c r="H47" s="16"/>
      <c r="I47" s="16"/>
      <c r="J47" s="16"/>
    </row>
    <row r="48" spans="1:10" s="2" customFormat="1">
      <c r="A48" s="60" t="s">
        <v>153</v>
      </c>
      <c r="B48" s="51" t="e">
        <f>#REF!</f>
        <v>#REF!</v>
      </c>
      <c r="C48" s="10" t="s">
        <v>26</v>
      </c>
      <c r="D48" s="126" t="e">
        <f>#REF!</f>
        <v>#REF!</v>
      </c>
      <c r="E48" s="158"/>
      <c r="F48" s="156"/>
      <c r="G48" s="16"/>
      <c r="H48" s="16"/>
      <c r="I48" s="16"/>
      <c r="J48" s="16"/>
    </row>
    <row r="49" spans="1:10" s="2" customFormat="1">
      <c r="A49" s="61" t="s">
        <v>154</v>
      </c>
      <c r="B49" s="52" t="e">
        <f>#REF!</f>
        <v>#REF!</v>
      </c>
      <c r="C49" s="15" t="s">
        <v>43</v>
      </c>
      <c r="D49" s="124" t="e">
        <f>#REF!</f>
        <v>#REF!</v>
      </c>
      <c r="E49" s="150"/>
      <c r="F49" s="147"/>
      <c r="G49" s="16"/>
      <c r="H49" s="16"/>
      <c r="I49" s="16"/>
      <c r="J49" s="16"/>
    </row>
    <row r="50" spans="1:10" s="175" customFormat="1" ht="20.100000000000001" customHeight="1">
      <c r="A50" s="62" t="s">
        <v>98</v>
      </c>
      <c r="B50" s="45" t="s">
        <v>47</v>
      </c>
      <c r="C50" s="21"/>
      <c r="D50" s="22"/>
      <c r="E50" s="178"/>
      <c r="F50" s="179"/>
      <c r="G50" s="174"/>
      <c r="H50" s="174"/>
      <c r="I50" s="174"/>
      <c r="J50" s="174"/>
    </row>
    <row r="51" spans="1:10" s="2" customFormat="1">
      <c r="A51" s="59" t="s">
        <v>99</v>
      </c>
      <c r="B51" s="50" t="s">
        <v>49</v>
      </c>
      <c r="C51" s="35" t="s">
        <v>45</v>
      </c>
      <c r="D51" s="125" t="e">
        <f>#REF!</f>
        <v>#REF!</v>
      </c>
      <c r="E51" s="159"/>
      <c r="F51" s="163"/>
    </row>
    <row r="52" spans="1:10" s="2" customFormat="1">
      <c r="A52" s="60" t="s">
        <v>100</v>
      </c>
      <c r="B52" s="51" t="s">
        <v>51</v>
      </c>
      <c r="C52" s="7" t="s">
        <v>45</v>
      </c>
      <c r="D52" s="123" t="e">
        <f>#REF!</f>
        <v>#REF!</v>
      </c>
      <c r="E52" s="160"/>
      <c r="F52" s="162"/>
    </row>
    <row r="53" spans="1:10" s="2" customFormat="1" ht="85.5" customHeight="1">
      <c r="A53" s="60" t="s">
        <v>234</v>
      </c>
      <c r="B53" s="183" t="s">
        <v>176</v>
      </c>
      <c r="C53" s="12" t="s">
        <v>43</v>
      </c>
      <c r="D53" s="128" t="e">
        <f>#REF!</f>
        <v>#REF!</v>
      </c>
      <c r="E53" s="166"/>
      <c r="F53" s="164"/>
    </row>
    <row r="54" spans="1:10" s="2" customFormat="1" ht="52.9" customHeight="1">
      <c r="A54" s="60" t="s">
        <v>235</v>
      </c>
      <c r="B54" s="54" t="s">
        <v>177</v>
      </c>
      <c r="C54" s="12" t="s">
        <v>43</v>
      </c>
      <c r="D54" s="128" t="e">
        <f>#REF!</f>
        <v>#REF!</v>
      </c>
      <c r="E54" s="167"/>
      <c r="F54" s="162"/>
    </row>
    <row r="55" spans="1:10" s="2" customFormat="1" ht="27">
      <c r="A55" s="60" t="s">
        <v>101</v>
      </c>
      <c r="B55" s="54" t="s">
        <v>55</v>
      </c>
      <c r="C55" s="14" t="s">
        <v>43</v>
      </c>
      <c r="D55" s="128" t="e">
        <f>#REF!</f>
        <v>#REF!</v>
      </c>
      <c r="E55" s="166"/>
      <c r="F55" s="164"/>
    </row>
    <row r="56" spans="1:10" s="2" customFormat="1" ht="54">
      <c r="A56" s="60" t="s">
        <v>155</v>
      </c>
      <c r="B56" s="54" t="s">
        <v>115</v>
      </c>
      <c r="C56" s="14" t="s">
        <v>43</v>
      </c>
      <c r="D56" s="128" t="e">
        <f>#REF!</f>
        <v>#REF!</v>
      </c>
      <c r="E56" s="166"/>
      <c r="F56" s="162"/>
    </row>
    <row r="57" spans="1:10" s="175" customFormat="1">
      <c r="A57" s="64" t="s">
        <v>58</v>
      </c>
      <c r="B57" s="53" t="s">
        <v>59</v>
      </c>
      <c r="C57" s="24"/>
      <c r="D57" s="25"/>
      <c r="E57" s="178"/>
      <c r="F57" s="179"/>
      <c r="G57" s="174"/>
      <c r="H57" s="174"/>
      <c r="I57" s="174"/>
      <c r="J57" s="174"/>
    </row>
    <row r="58" spans="1:10" s="2" customFormat="1">
      <c r="A58" s="65" t="s">
        <v>60</v>
      </c>
      <c r="B58" s="56" t="s">
        <v>61</v>
      </c>
      <c r="C58" s="38" t="s">
        <v>10</v>
      </c>
      <c r="D58" s="129" t="e">
        <f>#REF!</f>
        <v>#REF!</v>
      </c>
      <c r="E58" s="146"/>
      <c r="F58" s="148"/>
      <c r="G58" s="16"/>
      <c r="H58" s="16"/>
      <c r="I58" s="16"/>
      <c r="J58" s="16"/>
    </row>
    <row r="59" spans="1:10" s="2" customFormat="1" ht="24" customHeight="1">
      <c r="A59" s="66" t="s">
        <v>62</v>
      </c>
      <c r="B59" s="55" t="s">
        <v>63</v>
      </c>
      <c r="C59" s="15" t="s">
        <v>10</v>
      </c>
      <c r="D59" s="130" t="e">
        <f>#REF!</f>
        <v>#REF!</v>
      </c>
      <c r="E59" s="145"/>
      <c r="F59" s="147"/>
      <c r="G59" s="16"/>
      <c r="H59" s="16"/>
      <c r="I59" s="16"/>
      <c r="J59" s="16"/>
    </row>
    <row r="60" spans="1:10" s="175" customFormat="1" ht="18.75" customHeight="1">
      <c r="A60" s="64" t="s">
        <v>64</v>
      </c>
      <c r="B60" s="53" t="s">
        <v>65</v>
      </c>
      <c r="C60" s="24"/>
      <c r="D60" s="25"/>
      <c r="E60" s="178"/>
      <c r="F60" s="179"/>
      <c r="G60" s="174"/>
      <c r="H60" s="174"/>
      <c r="I60" s="174"/>
      <c r="J60" s="174"/>
    </row>
    <row r="61" spans="1:10" s="2" customFormat="1" ht="20.25" customHeight="1">
      <c r="A61" s="65" t="s">
        <v>66</v>
      </c>
      <c r="B61" s="56" t="s">
        <v>122</v>
      </c>
      <c r="C61" s="38" t="s">
        <v>10</v>
      </c>
      <c r="D61" s="129" t="e">
        <f>#REF!</f>
        <v>#REF!</v>
      </c>
      <c r="E61" s="154"/>
      <c r="F61" s="153"/>
      <c r="G61" s="16"/>
      <c r="H61" s="16"/>
      <c r="I61" s="16"/>
      <c r="J61" s="16"/>
    </row>
    <row r="62" spans="1:10" s="2" customFormat="1" ht="20.25" customHeight="1">
      <c r="A62" s="67" t="s">
        <v>67</v>
      </c>
      <c r="B62" s="54" t="s">
        <v>68</v>
      </c>
      <c r="C62" s="10" t="s">
        <v>10</v>
      </c>
      <c r="D62" s="128" t="e">
        <f>#REF!</f>
        <v>#REF!</v>
      </c>
      <c r="E62" s="150"/>
      <c r="F62" s="152"/>
      <c r="G62" s="16"/>
      <c r="H62" s="16"/>
      <c r="I62" s="16"/>
      <c r="J62" s="16"/>
    </row>
    <row r="63" spans="1:10" s="175" customFormat="1">
      <c r="A63" s="64" t="s">
        <v>69</v>
      </c>
      <c r="B63" s="53" t="s">
        <v>70</v>
      </c>
      <c r="C63" s="24"/>
      <c r="D63" s="25"/>
      <c r="E63" s="178"/>
      <c r="F63" s="179"/>
      <c r="G63" s="174"/>
      <c r="H63" s="174"/>
      <c r="I63" s="174"/>
      <c r="J63" s="174"/>
    </row>
    <row r="64" spans="1:10" s="2" customFormat="1" ht="27">
      <c r="A64" s="187" t="s">
        <v>66</v>
      </c>
      <c r="B64" s="185" t="s">
        <v>228</v>
      </c>
      <c r="C64" s="6" t="s">
        <v>10</v>
      </c>
      <c r="D64" s="131">
        <v>346</v>
      </c>
      <c r="E64" s="165"/>
      <c r="F64" s="161"/>
    </row>
    <row r="65" spans="1:10" s="2" customFormat="1" ht="20.100000000000001" customHeight="1">
      <c r="A65" s="66" t="s">
        <v>71</v>
      </c>
      <c r="B65" s="55" t="s">
        <v>72</v>
      </c>
      <c r="C65" s="19" t="s">
        <v>10</v>
      </c>
      <c r="D65" s="132" t="e">
        <f>#REF!</f>
        <v>#REF!</v>
      </c>
      <c r="E65" s="150"/>
      <c r="F65" s="152"/>
      <c r="G65" s="16"/>
      <c r="H65" s="16"/>
      <c r="I65" s="16"/>
      <c r="J65" s="16"/>
    </row>
    <row r="66" spans="1:10" s="175" customFormat="1">
      <c r="A66" s="64" t="s">
        <v>102</v>
      </c>
      <c r="B66" s="53" t="s">
        <v>76</v>
      </c>
      <c r="C66" s="24"/>
      <c r="D66" s="25"/>
      <c r="E66" s="178"/>
      <c r="F66" s="179"/>
      <c r="G66" s="174"/>
      <c r="H66" s="174"/>
      <c r="I66" s="174"/>
      <c r="J66" s="174"/>
    </row>
    <row r="67" spans="1:10" s="2" customFormat="1" ht="27">
      <c r="A67" s="65" t="s">
        <v>73</v>
      </c>
      <c r="B67" s="56" t="s">
        <v>78</v>
      </c>
      <c r="C67" s="18" t="s">
        <v>43</v>
      </c>
      <c r="D67" s="129" t="e">
        <f>#REF!</f>
        <v>#REF!</v>
      </c>
      <c r="E67" s="154"/>
      <c r="F67" s="148"/>
      <c r="G67" s="16"/>
      <c r="H67" s="16"/>
      <c r="I67" s="16"/>
      <c r="J67" s="16"/>
    </row>
    <row r="68" spans="1:10" s="2" customFormat="1" ht="18" customHeight="1">
      <c r="A68" s="67" t="s">
        <v>74</v>
      </c>
      <c r="B68" s="54" t="s">
        <v>80</v>
      </c>
      <c r="C68" s="14" t="s">
        <v>43</v>
      </c>
      <c r="D68" s="128">
        <v>2</v>
      </c>
      <c r="E68" s="158"/>
      <c r="F68" s="151"/>
      <c r="G68" s="16"/>
      <c r="H68" s="16"/>
      <c r="I68" s="16"/>
      <c r="J68" s="16"/>
    </row>
    <row r="69" spans="1:10" s="2" customFormat="1">
      <c r="A69" s="67" t="s">
        <v>103</v>
      </c>
      <c r="B69" s="54" t="s">
        <v>156</v>
      </c>
      <c r="C69" s="14" t="s">
        <v>43</v>
      </c>
      <c r="D69" s="128">
        <v>3</v>
      </c>
      <c r="E69" s="157"/>
      <c r="F69" s="156"/>
      <c r="G69" s="16"/>
      <c r="H69" s="16"/>
      <c r="I69" s="16"/>
      <c r="J69" s="16"/>
    </row>
    <row r="70" spans="1:10" s="2" customFormat="1" ht="20.25" customHeight="1">
      <c r="A70" s="195" t="s">
        <v>104</v>
      </c>
      <c r="B70" s="184" t="s">
        <v>157</v>
      </c>
      <c r="C70" s="97" t="s">
        <v>43</v>
      </c>
      <c r="D70" s="196">
        <v>2</v>
      </c>
      <c r="E70" s="150"/>
      <c r="F70" s="152"/>
      <c r="G70" s="16"/>
      <c r="H70" s="16"/>
      <c r="I70" s="16"/>
      <c r="J70" s="16"/>
    </row>
    <row r="71" spans="1:10" s="175" customFormat="1">
      <c r="A71" s="69" t="s">
        <v>75</v>
      </c>
      <c r="B71" s="58" t="s">
        <v>140</v>
      </c>
      <c r="C71" s="39"/>
      <c r="D71" s="29"/>
      <c r="E71" s="193"/>
      <c r="F71" s="194"/>
      <c r="G71" s="174"/>
      <c r="H71" s="174"/>
      <c r="I71" s="174"/>
      <c r="J71" s="174"/>
    </row>
    <row r="72" spans="1:10" s="2" customFormat="1" ht="18.600000000000001" customHeight="1">
      <c r="A72" s="65" t="s">
        <v>77</v>
      </c>
      <c r="B72" s="50" t="s">
        <v>139</v>
      </c>
      <c r="C72" s="18" t="s">
        <v>10</v>
      </c>
      <c r="D72" s="129" t="e">
        <f>#REF!</f>
        <v>#REF!</v>
      </c>
      <c r="E72" s="154"/>
      <c r="F72" s="148"/>
      <c r="G72" s="16"/>
      <c r="H72" s="16"/>
      <c r="I72" s="16"/>
      <c r="J72" s="16"/>
    </row>
    <row r="73" spans="1:10" s="2" customFormat="1" ht="27.6" customHeight="1">
      <c r="A73" s="67" t="s">
        <v>79</v>
      </c>
      <c r="B73" s="51" t="s">
        <v>138</v>
      </c>
      <c r="C73" s="14" t="s">
        <v>10</v>
      </c>
      <c r="D73" s="128" t="e">
        <f>#REF!</f>
        <v>#REF!</v>
      </c>
      <c r="E73" s="158"/>
      <c r="F73" s="151"/>
      <c r="G73" s="16"/>
      <c r="H73" s="16"/>
      <c r="I73" s="16"/>
      <c r="J73" s="16"/>
    </row>
    <row r="74" spans="1:10" s="2" customFormat="1" ht="27">
      <c r="A74" s="67" t="s">
        <v>81</v>
      </c>
      <c r="B74" s="51" t="s">
        <v>123</v>
      </c>
      <c r="C74" s="14" t="s">
        <v>10</v>
      </c>
      <c r="D74" s="128" t="e">
        <f>#REF!</f>
        <v>#REF!</v>
      </c>
      <c r="E74" s="158"/>
      <c r="F74" s="156"/>
      <c r="G74" s="16"/>
      <c r="H74" s="16"/>
      <c r="I74" s="16"/>
      <c r="J74" s="16"/>
    </row>
    <row r="75" spans="1:10" s="2" customFormat="1" ht="27.75" thickBot="1">
      <c r="A75" s="68" t="s">
        <v>82</v>
      </c>
      <c r="B75" s="190" t="s">
        <v>137</v>
      </c>
      <c r="C75" s="31" t="s">
        <v>10</v>
      </c>
      <c r="D75" s="133" t="e">
        <f>#REF!</f>
        <v>#REF!</v>
      </c>
      <c r="E75" s="192"/>
      <c r="F75" s="168"/>
      <c r="G75" s="16"/>
      <c r="H75" s="16"/>
      <c r="I75" s="16"/>
      <c r="J75" s="16"/>
    </row>
    <row r="76" spans="1:10" s="2" customFormat="1" ht="15.75" thickTop="1">
      <c r="A76" s="197" t="s">
        <v>83</v>
      </c>
      <c r="B76" s="46" t="s">
        <v>160</v>
      </c>
      <c r="C76" s="41" t="s">
        <v>10</v>
      </c>
      <c r="D76" s="198" t="e">
        <f>#REF!</f>
        <v>#REF!</v>
      </c>
      <c r="E76" s="145"/>
      <c r="F76" s="147"/>
      <c r="G76" s="16"/>
      <c r="H76" s="16"/>
      <c r="I76" s="16"/>
      <c r="J76" s="16"/>
    </row>
    <row r="77" spans="1:10" s="175" customFormat="1">
      <c r="A77" s="64" t="s">
        <v>84</v>
      </c>
      <c r="B77" s="47" t="s">
        <v>161</v>
      </c>
      <c r="C77" s="24"/>
      <c r="D77" s="25"/>
      <c r="E77" s="178"/>
      <c r="F77" s="179"/>
      <c r="G77" s="174"/>
      <c r="H77" s="174"/>
      <c r="I77" s="174"/>
      <c r="J77" s="174"/>
    </row>
    <row r="78" spans="1:10" s="2" customFormat="1">
      <c r="A78" s="65" t="s">
        <v>86</v>
      </c>
      <c r="B78" s="50" t="s">
        <v>162</v>
      </c>
      <c r="C78" s="18" t="s">
        <v>43</v>
      </c>
      <c r="D78" s="129">
        <v>8</v>
      </c>
      <c r="E78" s="154"/>
      <c r="F78" s="148"/>
      <c r="G78" s="16"/>
      <c r="H78" s="16"/>
      <c r="I78" s="16"/>
      <c r="J78" s="16"/>
    </row>
    <row r="79" spans="1:10" s="2" customFormat="1" ht="21.75" customHeight="1">
      <c r="A79" s="66" t="s">
        <v>87</v>
      </c>
      <c r="B79" s="52" t="s">
        <v>164</v>
      </c>
      <c r="C79" s="19" t="s">
        <v>43</v>
      </c>
      <c r="D79" s="132">
        <v>2</v>
      </c>
      <c r="E79" s="150"/>
      <c r="F79" s="147"/>
      <c r="G79" s="16"/>
      <c r="H79" s="16"/>
      <c r="I79" s="16"/>
      <c r="J79" s="16"/>
    </row>
    <row r="80" spans="1:10" s="175" customFormat="1">
      <c r="A80" s="64" t="s">
        <v>165</v>
      </c>
      <c r="B80" s="53" t="s">
        <v>85</v>
      </c>
      <c r="C80" s="24"/>
      <c r="D80" s="25"/>
      <c r="E80" s="178"/>
      <c r="F80" s="179"/>
      <c r="G80" s="174"/>
      <c r="H80" s="174"/>
      <c r="I80" s="174"/>
      <c r="J80" s="174"/>
    </row>
    <row r="81" spans="1:10" s="2" customFormat="1">
      <c r="A81" s="65" t="s">
        <v>166</v>
      </c>
      <c r="B81" s="50" t="s">
        <v>116</v>
      </c>
      <c r="C81" s="18" t="s">
        <v>10</v>
      </c>
      <c r="D81" s="129" t="e">
        <f>#REF!</f>
        <v>#REF!</v>
      </c>
      <c r="E81" s="154"/>
      <c r="F81" s="148"/>
      <c r="G81" s="16"/>
      <c r="H81" s="16"/>
      <c r="I81" s="16"/>
      <c r="J81" s="16"/>
    </row>
    <row r="82" spans="1:10" s="2" customFormat="1" ht="18.75" customHeight="1">
      <c r="A82" s="67" t="s">
        <v>167</v>
      </c>
      <c r="B82" s="51" t="s">
        <v>151</v>
      </c>
      <c r="C82" s="14" t="s">
        <v>10</v>
      </c>
      <c r="D82" s="123" t="e">
        <f>#REF!</f>
        <v>#REF!</v>
      </c>
      <c r="E82" s="157"/>
      <c r="F82" s="151"/>
      <c r="G82" s="16"/>
      <c r="H82" s="16"/>
      <c r="I82" s="16"/>
      <c r="J82" s="16"/>
    </row>
    <row r="83" spans="1:10" s="2" customFormat="1" ht="15.75" thickBot="1">
      <c r="A83" s="68" t="s">
        <v>168</v>
      </c>
      <c r="B83" s="57" t="s">
        <v>88</v>
      </c>
      <c r="C83" s="19" t="s">
        <v>8</v>
      </c>
      <c r="D83" s="132" t="e">
        <f>#REF!</f>
        <v>#REF!</v>
      </c>
      <c r="E83" s="169"/>
      <c r="F83" s="168"/>
      <c r="G83" s="16"/>
      <c r="H83" s="16"/>
      <c r="I83" s="16"/>
      <c r="J83" s="16"/>
    </row>
    <row r="84" spans="1:10" s="2" customFormat="1" ht="15.75" thickTop="1">
      <c r="A84" s="98"/>
      <c r="B84" s="98"/>
      <c r="C84" s="98"/>
      <c r="D84" s="98"/>
      <c r="E84" s="188"/>
      <c r="F84" s="188"/>
      <c r="G84" s="16"/>
      <c r="H84" s="16"/>
      <c r="I84" s="16"/>
      <c r="J84" s="16"/>
    </row>
    <row r="85" spans="1:10" s="2" customFormat="1">
      <c r="A85" s="99"/>
      <c r="B85" s="99"/>
      <c r="C85" s="99"/>
      <c r="D85" s="99"/>
      <c r="E85" s="1"/>
      <c r="F85" s="1"/>
      <c r="G85" s="16"/>
      <c r="H85" s="16"/>
      <c r="I85" s="16"/>
      <c r="J85" s="16"/>
    </row>
    <row r="86" spans="1:10" ht="24.95" customHeight="1">
      <c r="A86" s="99"/>
      <c r="B86" s="99"/>
      <c r="C86" s="99"/>
      <c r="D86" s="99"/>
      <c r="E86" s="1"/>
      <c r="F86" s="1"/>
      <c r="G86" s="1"/>
      <c r="H86" s="1"/>
      <c r="I86" s="1"/>
      <c r="J86" s="1"/>
    </row>
    <row r="87" spans="1:10" ht="24.95" customHeight="1">
      <c r="A87" s="99"/>
      <c r="B87" s="99"/>
      <c r="C87" s="99"/>
      <c r="D87" s="99"/>
      <c r="E87" s="1"/>
      <c r="F87" s="1"/>
      <c r="G87" s="1"/>
      <c r="H87" s="1"/>
      <c r="I87" s="1"/>
      <c r="J87" s="1"/>
    </row>
    <row r="88" spans="1:10" ht="24.95" customHeight="1">
      <c r="A88" s="99"/>
      <c r="B88" s="99"/>
      <c r="C88" s="99"/>
      <c r="D88" s="99"/>
      <c r="E88" s="1"/>
      <c r="F88" s="1"/>
      <c r="G88" s="1"/>
      <c r="H88" s="1"/>
      <c r="I88" s="1"/>
      <c r="J88" s="1"/>
    </row>
    <row r="89" spans="1:10" ht="24.95" customHeight="1">
      <c r="A89" s="99"/>
      <c r="B89" s="99"/>
      <c r="C89" s="99"/>
      <c r="D89" s="99"/>
      <c r="E89" s="1"/>
      <c r="F89" s="1"/>
      <c r="G89" s="1"/>
      <c r="H89" s="1"/>
      <c r="I89" s="1"/>
      <c r="J89" s="1"/>
    </row>
    <row r="90" spans="1:10" ht="24.95" customHeight="1">
      <c r="A90" s="99"/>
      <c r="B90" s="33"/>
      <c r="C90" s="99"/>
      <c r="D90" s="28"/>
      <c r="E90" s="1"/>
      <c r="F90" s="1"/>
      <c r="G90" s="1"/>
      <c r="H90" s="1"/>
      <c r="I90" s="1"/>
      <c r="J90" s="1"/>
    </row>
    <row r="91" spans="1:10" ht="24.95" customHeight="1">
      <c r="A91" s="99"/>
      <c r="B91" s="33"/>
      <c r="C91" s="99"/>
      <c r="D91" s="34"/>
      <c r="E91" s="1"/>
      <c r="F91" s="1"/>
      <c r="G91" s="1"/>
      <c r="H91" s="1"/>
      <c r="I91" s="1"/>
      <c r="J91" s="1"/>
    </row>
    <row r="92" spans="1:10" ht="24.95" customHeight="1">
      <c r="A92" s="99"/>
      <c r="B92" s="33"/>
      <c r="C92" s="99"/>
      <c r="D92" s="34"/>
      <c r="E92" s="1"/>
      <c r="F92" s="1"/>
      <c r="G92" s="1"/>
      <c r="H92" s="1"/>
      <c r="I92" s="1"/>
      <c r="J92" s="1"/>
    </row>
    <row r="93" spans="1:10" ht="24.95" customHeight="1">
      <c r="A93" s="32"/>
      <c r="B93" s="33"/>
      <c r="C93" s="32"/>
      <c r="D93" s="28"/>
      <c r="G93" s="1"/>
      <c r="H93" s="1"/>
      <c r="I93" s="1"/>
      <c r="J93" s="1"/>
    </row>
    <row r="94" spans="1:10" ht="24.95" customHeight="1">
      <c r="A94" s="32"/>
      <c r="B94" s="33"/>
      <c r="C94" s="32"/>
      <c r="D94" s="28"/>
      <c r="G94" s="1"/>
      <c r="H94" s="1"/>
      <c r="I94" s="1"/>
      <c r="J94" s="1"/>
    </row>
    <row r="95" spans="1:10" ht="24.95" customHeight="1">
      <c r="A95" s="32"/>
      <c r="B95" s="17"/>
      <c r="C95" s="32"/>
      <c r="D95" s="28"/>
      <c r="G95" s="1"/>
      <c r="H95" s="1"/>
      <c r="I95" s="1"/>
      <c r="J95" s="1"/>
    </row>
    <row r="96" spans="1:10" ht="24.95" customHeight="1">
      <c r="A96" s="32"/>
      <c r="B96" s="17"/>
      <c r="C96" s="32"/>
      <c r="D96" s="28"/>
      <c r="G96" s="1"/>
      <c r="H96" s="1"/>
      <c r="I96" s="1"/>
      <c r="J96" s="1"/>
    </row>
    <row r="97" spans="1:10" ht="24.95" customHeight="1">
      <c r="A97" s="32"/>
      <c r="B97" s="33"/>
      <c r="C97" s="32"/>
      <c r="D97" s="28"/>
      <c r="G97" s="1"/>
      <c r="H97" s="1"/>
      <c r="I97" s="1"/>
      <c r="J97" s="1"/>
    </row>
    <row r="98" spans="1:10" ht="24.95" customHeight="1">
      <c r="G98" s="1"/>
      <c r="H98" s="1"/>
      <c r="I98" s="1"/>
      <c r="J98" s="1"/>
    </row>
    <row r="99" spans="1:10" ht="24.95" customHeight="1">
      <c r="G99" s="1"/>
      <c r="H99" s="1"/>
      <c r="I99" s="1"/>
      <c r="J99" s="1"/>
    </row>
    <row r="100" spans="1:10">
      <c r="G100" s="1"/>
      <c r="H100" s="1"/>
      <c r="I100" s="1"/>
      <c r="J100" s="1"/>
    </row>
    <row r="101" spans="1:10">
      <c r="G101" s="1"/>
      <c r="H101" s="1"/>
      <c r="I101" s="1"/>
      <c r="J101" s="1"/>
    </row>
  </sheetData>
  <customSheetViews>
    <customSheetView guid="{3E3604AA-1B78-4EF7-9E14-22AE5816212E}">
      <selection activeCell="C16" sqref="C16"/>
      <pageMargins left="0.511811024" right="0.511811024" top="0.78740157499999996" bottom="0.78740157499999996" header="0.31496062000000002" footer="0.31496062000000002"/>
    </customSheetView>
  </customSheetViews>
  <mergeCells count="10">
    <mergeCell ref="A7:C8"/>
    <mergeCell ref="F10:F11"/>
    <mergeCell ref="A1:F6"/>
    <mergeCell ref="D7:F8"/>
    <mergeCell ref="A9:F9"/>
    <mergeCell ref="E10:E11"/>
    <mergeCell ref="A10:A11"/>
    <mergeCell ref="B10:B11"/>
    <mergeCell ref="C10:C11"/>
    <mergeCell ref="D10:D11"/>
  </mergeCells>
  <conditionalFormatting sqref="D90 D92:D97 D26 D34 D55:D56 D65 D81">
    <cfRule type="cellIs" dxfId="17" priority="29" stopIfTrue="1" operator="equal">
      <formula>0</formula>
    </cfRule>
  </conditionalFormatting>
  <conditionalFormatting sqref="D73">
    <cfRule type="cellIs" dxfId="16" priority="14" stopIfTrue="1" operator="equal">
      <formula>0</formula>
    </cfRule>
  </conditionalFormatting>
  <conditionalFormatting sqref="D72">
    <cfRule type="cellIs" dxfId="15" priority="13" stopIfTrue="1" operator="equal">
      <formula>0</formula>
    </cfRule>
  </conditionalFormatting>
  <conditionalFormatting sqref="D83">
    <cfRule type="cellIs" dxfId="14" priority="12" stopIfTrue="1" operator="equal">
      <formula>0</formula>
    </cfRule>
  </conditionalFormatting>
  <conditionalFormatting sqref="D91">
    <cfRule type="cellIs" dxfId="13" priority="23" stopIfTrue="1" operator="equal">
      <formula>0</formula>
    </cfRule>
  </conditionalFormatting>
  <conditionalFormatting sqref="D24">
    <cfRule type="cellIs" dxfId="12" priority="10" stopIfTrue="1" operator="equal">
      <formula>0</formula>
    </cfRule>
  </conditionalFormatting>
  <conditionalFormatting sqref="D78">
    <cfRule type="cellIs" dxfId="11" priority="9" stopIfTrue="1" operator="equal">
      <formula>0</formula>
    </cfRule>
  </conditionalFormatting>
  <conditionalFormatting sqref="D61:D62 D30:D32 D58:D59 D40 D74:D76 D51:D52 D67:D70 D79 D37">
    <cfRule type="cellIs" dxfId="10" priority="20" stopIfTrue="1" operator="equal">
      <formula>0</formula>
    </cfRule>
  </conditionalFormatting>
  <conditionalFormatting sqref="D27">
    <cfRule type="cellIs" dxfId="9" priority="18" stopIfTrue="1" operator="equal">
      <formula>0</formula>
    </cfRule>
  </conditionalFormatting>
  <conditionalFormatting sqref="D28">
    <cfRule type="cellIs" dxfId="8" priority="17" stopIfTrue="1" operator="equal">
      <formula>0</formula>
    </cfRule>
  </conditionalFormatting>
  <conditionalFormatting sqref="D82">
    <cfRule type="cellIs" dxfId="7" priority="11" stopIfTrue="1" operator="equal">
      <formula>0</formula>
    </cfRule>
  </conditionalFormatting>
  <conditionalFormatting sqref="D36">
    <cfRule type="cellIs" dxfId="6" priority="8" stopIfTrue="1" operator="equal">
      <formula>0</formula>
    </cfRule>
  </conditionalFormatting>
  <conditionalFormatting sqref="D35">
    <cfRule type="cellIs" dxfId="5" priority="7" stopIfTrue="1" operator="equal">
      <formula>0</formula>
    </cfRule>
  </conditionalFormatting>
  <conditionalFormatting sqref="D53">
    <cfRule type="cellIs" dxfId="4" priority="6" stopIfTrue="1" operator="equal">
      <formula>0</formula>
    </cfRule>
  </conditionalFormatting>
  <conditionalFormatting sqref="D54">
    <cfRule type="cellIs" dxfId="3" priority="5" stopIfTrue="1" operator="equal">
      <formula>0</formula>
    </cfRule>
  </conditionalFormatting>
  <conditionalFormatting sqref="D64">
    <cfRule type="cellIs" dxfId="2" priority="3" stopIfTrue="1" operator="equal">
      <formula>0</formula>
    </cfRule>
  </conditionalFormatting>
  <conditionalFormatting sqref="D20">
    <cfRule type="cellIs" dxfId="1" priority="2" stopIfTrue="1" operator="equal">
      <formula>0</formula>
    </cfRule>
  </conditionalFormatting>
  <conditionalFormatting sqref="D22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6" orientation="portrait" r:id="rId1"/>
  <rowBreaks count="2" manualBreakCount="2">
    <brk id="42" max="5" man="1"/>
    <brk id="7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10</vt:i4>
      </vt:variant>
    </vt:vector>
  </HeadingPairs>
  <TitlesOfParts>
    <vt:vector size="16" baseType="lpstr">
      <vt:lpstr>ENCARGOS SOCIAIS</vt:lpstr>
      <vt:lpstr>COMPOSIÇÃO DO BDI</vt:lpstr>
      <vt:lpstr>CUSTO UNITÁRIO</vt:lpstr>
      <vt:lpstr>ORÇAMENTO</vt:lpstr>
      <vt:lpstr>CRONOGRAMA</vt:lpstr>
      <vt:lpstr>ORÇAMENTO SIMPLES</vt:lpstr>
      <vt:lpstr>'COMPOSIÇÃO DO BDI'!Area_de_impressao</vt:lpstr>
      <vt:lpstr>CRONOGRAMA!Area_de_impressao</vt:lpstr>
      <vt:lpstr>'CUSTO UNITÁRIO'!Area_de_impressao</vt:lpstr>
      <vt:lpstr>'ENCARGOS SOCIAIS'!Area_de_impressao</vt:lpstr>
      <vt:lpstr>ORÇAMENTO!Area_de_impressao</vt:lpstr>
      <vt:lpstr>'ORÇAMENTO SIMPLES'!Area_de_impressao</vt:lpstr>
      <vt:lpstr>CRONOGRAMA!Titulos_de_impressao</vt:lpstr>
      <vt:lpstr>'CUSTO UNITÁRIO'!Titulos_de_impressao</vt:lpstr>
      <vt:lpstr>ORÇAMENTO!Titulos_de_impressao</vt:lpstr>
      <vt:lpstr>'ORÇAMENTO SIMPLES'!Titulos_de_impressao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Alcir Junior</dc:creator>
  <cp:lastModifiedBy>João Neto</cp:lastModifiedBy>
  <cp:lastPrinted>2020-08-12T17:41:35Z</cp:lastPrinted>
  <dcterms:created xsi:type="dcterms:W3CDTF">2018-01-19T19:37:18Z</dcterms:created>
  <dcterms:modified xsi:type="dcterms:W3CDTF">2020-08-12T19:32:40Z</dcterms:modified>
</cp:coreProperties>
</file>