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com080\Documents\EDITAIS  PP-2023\TOMADA DE PREÇO\EDITAL 001-2023-TP REFORMA TERMINAL HIDROVIARIO-ASS\"/>
    </mc:Choice>
  </mc:AlternateContent>
  <bookViews>
    <workbookView xWindow="-120" yWindow="-120" windowWidth="20730" windowHeight="11160" tabRatio="845" activeTab="6"/>
  </bookViews>
  <sheets>
    <sheet name="PLANILHA" sheetId="31" r:id="rId1"/>
    <sheet name="CRONOGRAMA GERAL" sheetId="51" r:id="rId2"/>
    <sheet name="CRONOGRAMA REFORMA" sheetId="49" state="hidden" r:id="rId3"/>
    <sheet name="CRONOGRAMA CONSTRUÇÃO" sheetId="50" state="hidden" r:id="rId4"/>
    <sheet name="BDI 30,5%" sheetId="57" r:id="rId5"/>
    <sheet name="BDI 21,00%" sheetId="58" state="hidden" r:id="rId6"/>
    <sheet name="LEIS SOCIAIS" sheetId="41" r:id="rId7"/>
    <sheet name="BDI EQUIP 21%" sheetId="40" state="hidden" r:id="rId8"/>
  </sheets>
  <externalReferences>
    <externalReference r:id="rId9"/>
    <externalReference r:id="rId10"/>
    <externalReference r:id="rId11"/>
    <externalReference r:id="rId12"/>
  </externalReferences>
  <definedNames>
    <definedName name="\s" localSheetId="7">#REF!</definedName>
    <definedName name="__123Graph_A" localSheetId="5" hidden="1">#REF!</definedName>
    <definedName name="__123Graph_A" localSheetId="4" hidden="1">#REF!</definedName>
    <definedName name="__123Graph_A" hidden="1">#REF!</definedName>
    <definedName name="__123Graph_B" localSheetId="5" hidden="1">#REF!</definedName>
    <definedName name="__123Graph_B" localSheetId="4" hidden="1">#REF!</definedName>
    <definedName name="__123Graph_B" hidden="1">#REF!</definedName>
    <definedName name="__123Graph_C" localSheetId="5" hidden="1">#REF!</definedName>
    <definedName name="__123Graph_C" localSheetId="4" hidden="1">#REF!</definedName>
    <definedName name="__123Graph_C" hidden="1">#REF!</definedName>
    <definedName name="__123Graph_D" hidden="1">'[1]Etapa Única'!$C$125:$C$134</definedName>
    <definedName name="__123Graph_E" hidden="1">'[1]Etapa Única'!$E$125:$E$134</definedName>
    <definedName name="__123Graph_X" localSheetId="5" hidden="1">#REF!</definedName>
    <definedName name="__123Graph_X" localSheetId="4" hidden="1">#REF!</definedName>
    <definedName name="__123Graph_X" hidden="1">#REF!</definedName>
    <definedName name="_BD2" localSheetId="7">#REF!</definedName>
    <definedName name="_Fill" localSheetId="5" hidden="1">#REF!</definedName>
    <definedName name="_Fill" localSheetId="4" hidden="1">#REF!</definedName>
    <definedName name="_Fill" localSheetId="7" hidden="1">#REF!</definedName>
    <definedName name="_Fill" localSheetId="3" hidden="1">#REF!</definedName>
    <definedName name="_Fill" localSheetId="1" hidden="1">#REF!</definedName>
    <definedName name="_Fill" localSheetId="2" hidden="1">#REF!</definedName>
    <definedName name="_Fill" hidden="1">#REF!</definedName>
    <definedName name="_xlnm._FilterDatabase" localSheetId="0" hidden="1">PLANILHA!$A$14:$P$64</definedName>
    <definedName name="_Key1" localSheetId="5" hidden="1">#REF!</definedName>
    <definedName name="_Key1" localSheetId="4" hidden="1">#REF!</definedName>
    <definedName name="_Key1" localSheetId="7" hidden="1">#REF!</definedName>
    <definedName name="_Key1" hidden="1">#REF!</definedName>
    <definedName name="_Key2" hidden="1">#REF!</definedName>
    <definedName name="_MM" localSheetId="5" hidden="1">#REF!</definedName>
    <definedName name="_MM" localSheetId="3" hidden="1">#REF!</definedName>
    <definedName name="_MM" localSheetId="1" hidden="1">#REF!</definedName>
    <definedName name="_MM" localSheetId="2" hidden="1">#REF!</definedName>
    <definedName name="_MM" hidden="1">#REF!</definedName>
    <definedName name="_Order1" hidden="1">255</definedName>
    <definedName name="_Order2" hidden="1">255</definedName>
    <definedName name="_Sort" localSheetId="5" hidden="1">#REF!</definedName>
    <definedName name="_Sort" localSheetId="4" hidden="1">#REF!</definedName>
    <definedName name="_Sort" localSheetId="7" hidden="1">#REF!</definedName>
    <definedName name="_Sort" hidden="1">#REF!</definedName>
    <definedName name="A" localSheetId="5" hidden="1">{#N/A,#N/A,FALSE,"Planilha";#N/A,#N/A,FALSE,"Resumo";#N/A,#N/A,FALSE,"Fisico";#N/A,#N/A,FALSE,"Financeiro";#N/A,#N/A,FALSE,"Financeiro"}</definedName>
    <definedName name="A" localSheetId="4" hidden="1">{#N/A,#N/A,FALSE,"Planilha";#N/A,#N/A,FALSE,"Resumo";#N/A,#N/A,FALSE,"Fisico";#N/A,#N/A,FALSE,"Financeiro";#N/A,#N/A,FALSE,"Financeiro"}</definedName>
    <definedName name="A" localSheetId="6" hidden="1">{#N/A,#N/A,FALSE,"Planilha";#N/A,#N/A,FALSE,"Resumo";#N/A,#N/A,FALSE,"Fisico";#N/A,#N/A,FALSE,"Financeiro";#N/A,#N/A,FALSE,"Financeiro"}</definedName>
    <definedName name="A" hidden="1">{#N/A,#N/A,FALSE,"Planilha";#N/A,#N/A,FALSE,"Resumo";#N/A,#N/A,FALSE,"Fisico";#N/A,#N/A,FALSE,"Financeiro";#N/A,#N/A,FALSE,"Financeiro"}</definedName>
    <definedName name="AAAAAA" hidden="1">#REF!</definedName>
    <definedName name="abc" localSheetId="7">#REF!</definedName>
    <definedName name="Acomp" localSheetId="7">#REF!</definedName>
    <definedName name="agua" localSheetId="7">#REF!</definedName>
    <definedName name="_xlnm.Print_Area" localSheetId="4">'BDI 30,5%'!$A$1:$G$52</definedName>
    <definedName name="_xlnm.Print_Area" localSheetId="7">'BDI EQUIP 21%'!$A$1:$G$40</definedName>
    <definedName name="_xlnm.Print_Area" localSheetId="3">'CRONOGRAMA CONSTRUÇÃO'!$A$1:$R$75</definedName>
    <definedName name="_xlnm.Print_Area" localSheetId="1">'CRONOGRAMA GERAL'!$A$1:$F$69</definedName>
    <definedName name="_xlnm.Print_Area" localSheetId="2">'CRONOGRAMA REFORMA'!$A$1:$R$72</definedName>
    <definedName name="_xlnm.Print_Area" localSheetId="6">'LEIS SOCIAIS'!$A$1:$E$66</definedName>
    <definedName name="_xlnm.Print_Area" localSheetId="0">PLANILHA!$A$1:$I$72</definedName>
    <definedName name="B" localSheetId="5" hidden="1">{"'INDICE'!$A$1:$K$78"}</definedName>
    <definedName name="B" hidden="1">{"'INDICE'!$A$1:$K$78"}</definedName>
    <definedName name="Banco_dados_IM" localSheetId="7">#REF!</definedName>
    <definedName name="_xlnm.Database" localSheetId="7">#REF!</definedName>
    <definedName name="bbcla" localSheetId="7">#REF!</definedName>
    <definedName name="Bloco1" localSheetId="7">#REF!</definedName>
    <definedName name="Bloco1.2" localSheetId="7">#REF!</definedName>
    <definedName name="Bloco1.3" localSheetId="7">#REF!</definedName>
    <definedName name="Bloco10" localSheetId="7">#REF!</definedName>
    <definedName name="Bloco11" localSheetId="7">#REF!</definedName>
    <definedName name="Bloco12" localSheetId="7">#REF!</definedName>
    <definedName name="Bloco13" localSheetId="7">#REF!</definedName>
    <definedName name="Bloco14" localSheetId="7">#REF!</definedName>
    <definedName name="Bloco15" localSheetId="7">#REF!</definedName>
    <definedName name="Bloco16" localSheetId="7">#REF!</definedName>
    <definedName name="Bloco17" localSheetId="7">#REF!</definedName>
    <definedName name="Bloco18" localSheetId="7">#REF!</definedName>
    <definedName name="Bloco19" localSheetId="7">#REF!</definedName>
    <definedName name="Bloco2" localSheetId="7">#REF!</definedName>
    <definedName name="Bloco20" localSheetId="7">#REF!</definedName>
    <definedName name="Bloco203" localSheetId="7">#REF!</definedName>
    <definedName name="Bloco21" localSheetId="7">#REF!</definedName>
    <definedName name="Bloco22" localSheetId="7">#REF!</definedName>
    <definedName name="Bloco23" localSheetId="7">#REF!</definedName>
    <definedName name="Bloco24" localSheetId="7">#REF!</definedName>
    <definedName name="Bloco25" localSheetId="7">#REF!</definedName>
    <definedName name="Bloco3" localSheetId="7">#REF!</definedName>
    <definedName name="Bloco4" localSheetId="7">#REF!</definedName>
    <definedName name="Bloco5" localSheetId="7">#REF!</definedName>
    <definedName name="Bloco6" localSheetId="7">#REF!</definedName>
    <definedName name="Bloco7" localSheetId="7">#REF!</definedName>
    <definedName name="Bloco8" localSheetId="7">#REF!</definedName>
    <definedName name="Bloco9" localSheetId="7">#REF!</definedName>
    <definedName name="Cat" localSheetId="7">#REF!</definedName>
    <definedName name="cod">#REF!</definedName>
    <definedName name="COMPOSIÇÃO" localSheetId="7">#REF!</definedName>
    <definedName name="CONSTRUÇÕES_E_COMÉRCIO" localSheetId="7">#REF!</definedName>
    <definedName name="cpu">#REF!</definedName>
    <definedName name="dados" localSheetId="7">#REF!</definedName>
    <definedName name="dados10" localSheetId="7">#REF!</definedName>
    <definedName name="dados2" localSheetId="7">#REF!</definedName>
    <definedName name="dados3" localSheetId="7">#REF!</definedName>
    <definedName name="dados5" localSheetId="7">#REF!</definedName>
    <definedName name="DADOS6" localSheetId="7">#REF!</definedName>
    <definedName name="DESNIVEL" localSheetId="5" hidden="1">{#N/A,#N/A,FALSE,"RESUMO-BB1";#N/A,#N/A,FALSE,"MOD-A01-R - BB1";#N/A,#N/A,FALSE,"URB-BB1"}</definedName>
    <definedName name="DESNIVEL" hidden="1">{#N/A,#N/A,FALSE,"RESUMO-BB1";#N/A,#N/A,FALSE,"MOD-A01-R - BB1";#N/A,#N/A,FALSE,"URB-BB1"}</definedName>
    <definedName name="dfre" localSheetId="5" hidden="1">{"'INDICE'!$A$1:$K$78"}</definedName>
    <definedName name="dfre" hidden="1">{"'INDICE'!$A$1:$K$78"}</definedName>
    <definedName name="EDER" localSheetId="7">#REF!</definedName>
    <definedName name="EQUI" localSheetId="5" hidden="1">{"'INDICE'!$A$1:$K$78"}</definedName>
    <definedName name="EQUI" hidden="1">{"'INDICE'!$A$1:$K$78"}</definedName>
    <definedName name="F" localSheetId="5" hidden="1">#REF!</definedName>
    <definedName name="F" localSheetId="3" hidden="1">#REF!</definedName>
    <definedName name="F" localSheetId="1" hidden="1">#REF!</definedName>
    <definedName name="F" localSheetId="2" hidden="1">#REF!</definedName>
    <definedName name="F" hidden="1">#REF!</definedName>
    <definedName name="ghj" localSheetId="7">#REF!</definedName>
    <definedName name="GJGHJ" hidden="1">#REF!</definedName>
    <definedName name="HTML_CodePage" hidden="1">1252</definedName>
    <definedName name="HTML_Control" localSheetId="5" hidden="1">{"'INDICE'!$A$1:$K$78"}</definedName>
    <definedName name="HTML_Control" hidden="1">{"'INDICE'!$A$1:$K$78"}</definedName>
    <definedName name="HTML_Description" hidden="1">""</definedName>
    <definedName name="HTML_Email" hidden="1">"jonas@engevix-sp.com.br"</definedName>
    <definedName name="HTML_Header" hidden="1">"INDICE"</definedName>
    <definedName name="HTML_LastUpdate" hidden="1">"16/09/2000"</definedName>
    <definedName name="HTML_LineAfter" hidden="1">FALSE</definedName>
    <definedName name="HTML_LineBefore" hidden="1">FALSE</definedName>
    <definedName name="HTML_Name" hidden="1">"Engevix"</definedName>
    <definedName name="HTML_OBDlg2" hidden="1">TRUE</definedName>
    <definedName name="HTML_OBDlg4" hidden="1">TRUE</definedName>
    <definedName name="HTML_OS" hidden="1">0</definedName>
    <definedName name="HTML_PathFile" hidden="1">"P:\3-Pro\3462_00\3-Suprimentos\Lista de Materiais Geral\WEB PREÇOS\Lista de Quantitativos última revisão.htm"</definedName>
    <definedName name="HTML_Title" hidden="1">"Lista de Quantitativos_revint14"</definedName>
    <definedName name="I" localSheetId="5" hidden="1">[2]Poço!#REF!</definedName>
    <definedName name="I" localSheetId="4" hidden="1">[2]Poço!#REF!</definedName>
    <definedName name="I" localSheetId="3" hidden="1">[2]Poço!#REF!</definedName>
    <definedName name="I" localSheetId="1" hidden="1">[2]Poço!#REF!</definedName>
    <definedName name="I" localSheetId="2" hidden="1">[2]Poço!#REF!</definedName>
    <definedName name="I" hidden="1">[2]Poço!#REF!</definedName>
    <definedName name="INS">#REF!</definedName>
    <definedName name="INSUMOS" localSheetId="7">#REF!</definedName>
    <definedName name="JTJ" localSheetId="7">#REF!</definedName>
    <definedName name="K1geral" localSheetId="7">'[3]PLANILHA QUANTITATIVA'!#REF!</definedName>
    <definedName name="lista" localSheetId="7">#REF!</definedName>
    <definedName name="lista2" localSheetId="7">#REF!</definedName>
    <definedName name="LLLL" hidden="1">#REF!</definedName>
    <definedName name="ORC">PLANILHA!$B$15:$I$49</definedName>
    <definedName name="OUTROS" localSheetId="5" hidden="1">{"'INDICE'!$A$1:$K$78"}</definedName>
    <definedName name="OUTROS" hidden="1">{"'INDICE'!$A$1:$K$78"}</definedName>
    <definedName name="planuilha" localSheetId="7">#REF!</definedName>
    <definedName name="READEQUAÇÃO" hidden="1">#REF!</definedName>
    <definedName name="RESVALORES" localSheetId="7">#REF!</definedName>
    <definedName name="SED">#REF!</definedName>
    <definedName name="SIN">#REF!</definedName>
    <definedName name="TIPOORCAMENTO" hidden="1">IF(VALUE([4]MENU!$O$3)=2,"Licitado","Proposto")</definedName>
    <definedName name="UUUK" hidden="1">#REF!</definedName>
    <definedName name="Wal" localSheetId="7">#REF!</definedName>
    <definedName name="walt4" localSheetId="7">#REF!</definedName>
    <definedName name="wrn.BB1." localSheetId="5" hidden="1">{#N/A,#N/A,FALSE,"RESUMO-BB1";#N/A,#N/A,FALSE,"MOD-A01-R - BB1";#N/A,#N/A,FALSE,"URB-BB1"}</definedName>
    <definedName name="wrn.BB1." hidden="1">{#N/A,#N/A,FALSE,"RESUMO-BB1";#N/A,#N/A,FALSE,"MOD-A01-R - BB1";#N/A,#N/A,FALSE,"URB-BB1"}</definedName>
    <definedName name="wrn.BETER." localSheetId="5" hidden="1">{#N/A,#N/A,FALSE,"BETER -1";#N/A,#N/A,FALSE,"BETER -2";#N/A,#N/A,FALSE,"BETER -3";#N/A,#N/A,FALSE,"BETER -urb";#N/A,#N/A,FALSE,"BETER -RESUMO"}</definedName>
    <definedName name="wrn.BETER." hidden="1">{#N/A,#N/A,FALSE,"BETER -1";#N/A,#N/A,FALSE,"BETER -2";#N/A,#N/A,FALSE,"BETER -3";#N/A,#N/A,FALSE,"BETER -urb";#N/A,#N/A,FALSE,"BETER -RESUMO"}</definedName>
    <definedName name="wrn.Orçamento." localSheetId="5" hidden="1">{#N/A,#N/A,FALSE,"Planilha";#N/A,#N/A,FALSE,"Resumo";#N/A,#N/A,FALSE,"Fisico";#N/A,#N/A,FALSE,"Financeiro";#N/A,#N/A,FALSE,"Financeiro"}</definedName>
    <definedName name="wrn.Orçamento." localSheetId="4" hidden="1">{#N/A,#N/A,FALSE,"Planilha";#N/A,#N/A,FALSE,"Resumo";#N/A,#N/A,FALSE,"Fisico";#N/A,#N/A,FALSE,"Financeiro";#N/A,#N/A,FALSE,"Financeiro"}</definedName>
    <definedName name="wrn.Orçamento." localSheetId="6" hidden="1">{#N/A,#N/A,FALSE,"Planilha";#N/A,#N/A,FALSE,"Resumo";#N/A,#N/A,FALSE,"Fisico";#N/A,#N/A,FALSE,"Financeiro";#N/A,#N/A,FALSE,"Financeiro"}</definedName>
    <definedName name="wrn.Orçamento." hidden="1">{#N/A,#N/A,FALSE,"Planilha";#N/A,#N/A,FALSE,"Resumo";#N/A,#N/A,FALSE,"Fisico";#N/A,#N/A,FALSE,"Financeiro";#N/A,#N/A,FALSE,"Financeiro"}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7" i="57" l="1"/>
  <c r="C38" i="57"/>
  <c r="F31" i="31" l="1"/>
  <c r="F30" i="31"/>
  <c r="F23" i="31"/>
  <c r="F26" i="31" s="1"/>
  <c r="O71" i="50" l="1"/>
  <c r="O68" i="50"/>
  <c r="O65" i="50"/>
  <c r="O62" i="50"/>
  <c r="O59" i="50"/>
  <c r="O56" i="50"/>
  <c r="O53" i="50"/>
  <c r="O50" i="50"/>
  <c r="O47" i="50"/>
  <c r="O44" i="50"/>
  <c r="O41" i="50"/>
  <c r="O38" i="50"/>
  <c r="O35" i="50"/>
  <c r="O32" i="50"/>
  <c r="O29" i="50"/>
  <c r="O26" i="50"/>
  <c r="O23" i="50"/>
  <c r="N71" i="50"/>
  <c r="N68" i="50"/>
  <c r="N65" i="50"/>
  <c r="N62" i="50"/>
  <c r="N59" i="50"/>
  <c r="N56" i="50"/>
  <c r="N53" i="50"/>
  <c r="N50" i="50"/>
  <c r="N47" i="50"/>
  <c r="N44" i="50"/>
  <c r="N41" i="50"/>
  <c r="N38" i="50"/>
  <c r="N35" i="50"/>
  <c r="N32" i="50"/>
  <c r="N29" i="50"/>
  <c r="N26" i="50"/>
  <c r="N23" i="50"/>
  <c r="M71" i="50"/>
  <c r="M68" i="50"/>
  <c r="M65" i="50"/>
  <c r="M62" i="50"/>
  <c r="M59" i="50"/>
  <c r="M56" i="50"/>
  <c r="M53" i="50"/>
  <c r="M50" i="50"/>
  <c r="M47" i="50"/>
  <c r="M44" i="50"/>
  <c r="M41" i="50"/>
  <c r="M38" i="50"/>
  <c r="M35" i="50"/>
  <c r="M32" i="50"/>
  <c r="M29" i="50"/>
  <c r="M26" i="50"/>
  <c r="M23" i="50"/>
  <c r="L71" i="50"/>
  <c r="L68" i="50"/>
  <c r="L65" i="50"/>
  <c r="L62" i="50"/>
  <c r="L59" i="50"/>
  <c r="L56" i="50"/>
  <c r="L53" i="50"/>
  <c r="L50" i="50"/>
  <c r="L47" i="50"/>
  <c r="L44" i="50"/>
  <c r="L41" i="50"/>
  <c r="L38" i="50"/>
  <c r="L35" i="50"/>
  <c r="L32" i="50"/>
  <c r="L29" i="50"/>
  <c r="L26" i="50"/>
  <c r="L23" i="50"/>
  <c r="P71" i="50"/>
  <c r="P65" i="50"/>
  <c r="P62" i="50"/>
  <c r="P56" i="50"/>
  <c r="P53" i="50"/>
  <c r="P50" i="50"/>
  <c r="P47" i="50"/>
  <c r="P44" i="50"/>
  <c r="P41" i="50"/>
  <c r="P38" i="50"/>
  <c r="P35" i="50"/>
  <c r="P32" i="50"/>
  <c r="P29" i="50"/>
  <c r="P26" i="50"/>
  <c r="P23" i="50"/>
  <c r="P68" i="49"/>
  <c r="P65" i="49"/>
  <c r="P62" i="49"/>
  <c r="P59" i="49"/>
  <c r="P56" i="49"/>
  <c r="P53" i="49"/>
  <c r="P50" i="49"/>
  <c r="P47" i="49"/>
  <c r="P44" i="49"/>
  <c r="P41" i="49"/>
  <c r="P38" i="49"/>
  <c r="P35" i="49"/>
  <c r="P32" i="49"/>
  <c r="P29" i="49"/>
  <c r="P26" i="49"/>
  <c r="P23" i="49"/>
  <c r="O72" i="50" l="1"/>
  <c r="N72" i="50"/>
  <c r="L72" i="50"/>
  <c r="M72" i="50"/>
  <c r="P69" i="49"/>
  <c r="B66" i="49" l="1"/>
  <c r="B63" i="49"/>
  <c r="B60" i="49"/>
  <c r="B57" i="49"/>
  <c r="B21" i="49"/>
  <c r="G39" i="51" l="1"/>
  <c r="G30" i="51" l="1"/>
  <c r="G42" i="51"/>
  <c r="R35" i="49" l="1"/>
  <c r="R68" i="49"/>
  <c r="R26" i="49" l="1"/>
  <c r="Q68" i="49" l="1"/>
  <c r="K68" i="49"/>
  <c r="J68" i="49"/>
  <c r="I68" i="49"/>
  <c r="H68" i="49"/>
  <c r="G68" i="49"/>
  <c r="F68" i="49"/>
  <c r="E68" i="49"/>
  <c r="D68" i="49"/>
  <c r="C68" i="49"/>
  <c r="Q65" i="49"/>
  <c r="K65" i="49"/>
  <c r="J65" i="49"/>
  <c r="I65" i="49"/>
  <c r="H65" i="49"/>
  <c r="G65" i="49"/>
  <c r="F65" i="49"/>
  <c r="E65" i="49"/>
  <c r="D65" i="49"/>
  <c r="C65" i="49"/>
  <c r="Q62" i="49"/>
  <c r="K62" i="49"/>
  <c r="J62" i="49"/>
  <c r="I62" i="49"/>
  <c r="H62" i="49"/>
  <c r="G62" i="49"/>
  <c r="F62" i="49"/>
  <c r="E62" i="49"/>
  <c r="D62" i="49"/>
  <c r="C62" i="49"/>
  <c r="Q59" i="49"/>
  <c r="K59" i="49"/>
  <c r="J59" i="49"/>
  <c r="I59" i="49"/>
  <c r="H59" i="49"/>
  <c r="G59" i="49"/>
  <c r="F59" i="49"/>
  <c r="E59" i="49"/>
  <c r="D59" i="49"/>
  <c r="C59" i="49"/>
  <c r="Q56" i="49"/>
  <c r="K56" i="49"/>
  <c r="J56" i="49"/>
  <c r="I56" i="49"/>
  <c r="H56" i="49"/>
  <c r="G56" i="49"/>
  <c r="F56" i="49"/>
  <c r="E56" i="49"/>
  <c r="D56" i="49"/>
  <c r="C56" i="49"/>
  <c r="Q53" i="49"/>
  <c r="K53" i="49"/>
  <c r="J53" i="49"/>
  <c r="I53" i="49"/>
  <c r="H53" i="49"/>
  <c r="G53" i="49"/>
  <c r="F53" i="49"/>
  <c r="E53" i="49"/>
  <c r="D53" i="49"/>
  <c r="C53" i="49"/>
  <c r="Q50" i="49"/>
  <c r="K50" i="49"/>
  <c r="J50" i="49"/>
  <c r="I50" i="49"/>
  <c r="H50" i="49"/>
  <c r="G50" i="49"/>
  <c r="F50" i="49"/>
  <c r="E50" i="49"/>
  <c r="D50" i="49"/>
  <c r="C50" i="49"/>
  <c r="Q47" i="49"/>
  <c r="K47" i="49"/>
  <c r="J47" i="49"/>
  <c r="I47" i="49"/>
  <c r="H47" i="49"/>
  <c r="G47" i="49"/>
  <c r="F47" i="49"/>
  <c r="E47" i="49"/>
  <c r="D47" i="49"/>
  <c r="C47" i="49"/>
  <c r="Q44" i="49"/>
  <c r="K44" i="49"/>
  <c r="J44" i="49"/>
  <c r="I44" i="49"/>
  <c r="H44" i="49"/>
  <c r="G44" i="49"/>
  <c r="F44" i="49"/>
  <c r="E44" i="49"/>
  <c r="D44" i="49"/>
  <c r="C44" i="49"/>
  <c r="Q41" i="49"/>
  <c r="K41" i="49"/>
  <c r="J41" i="49"/>
  <c r="I41" i="49"/>
  <c r="H41" i="49"/>
  <c r="G41" i="49"/>
  <c r="F41" i="49"/>
  <c r="E41" i="49"/>
  <c r="D41" i="49"/>
  <c r="C41" i="49"/>
  <c r="Q38" i="49"/>
  <c r="K38" i="49"/>
  <c r="J38" i="49"/>
  <c r="I38" i="49"/>
  <c r="H38" i="49"/>
  <c r="G38" i="49"/>
  <c r="F38" i="49"/>
  <c r="E38" i="49"/>
  <c r="D38" i="49"/>
  <c r="C38" i="49"/>
  <c r="Q35" i="49"/>
  <c r="K35" i="49"/>
  <c r="J35" i="49"/>
  <c r="I35" i="49"/>
  <c r="H35" i="49"/>
  <c r="G35" i="49"/>
  <c r="F35" i="49"/>
  <c r="D35" i="49"/>
  <c r="C35" i="49"/>
  <c r="Q32" i="49"/>
  <c r="K32" i="49"/>
  <c r="J32" i="49"/>
  <c r="I32" i="49"/>
  <c r="H32" i="49"/>
  <c r="G32" i="49"/>
  <c r="F32" i="49"/>
  <c r="E32" i="49"/>
  <c r="C32" i="49"/>
  <c r="Q29" i="49"/>
  <c r="K29" i="49"/>
  <c r="J29" i="49"/>
  <c r="I29" i="49"/>
  <c r="H29" i="49"/>
  <c r="G29" i="49"/>
  <c r="F29" i="49"/>
  <c r="E29" i="49"/>
  <c r="C29" i="49"/>
  <c r="Q26" i="49"/>
  <c r="K26" i="49"/>
  <c r="J26" i="49"/>
  <c r="I26" i="49"/>
  <c r="H26" i="49"/>
  <c r="G26" i="49"/>
  <c r="F26" i="49"/>
  <c r="E26" i="49"/>
  <c r="D26" i="49"/>
  <c r="Q23" i="49"/>
  <c r="K23" i="49"/>
  <c r="J23" i="49"/>
  <c r="I23" i="49"/>
  <c r="H23" i="49"/>
  <c r="G23" i="49"/>
  <c r="F23" i="49"/>
  <c r="E23" i="49"/>
  <c r="D23" i="49"/>
  <c r="R60" i="49"/>
  <c r="R63" i="49"/>
  <c r="R66" i="49"/>
  <c r="R29" i="49" l="1"/>
  <c r="R47" i="49"/>
  <c r="R44" i="49"/>
  <c r="F69" i="49"/>
  <c r="I69" i="49"/>
  <c r="H69" i="49"/>
  <c r="K69" i="49"/>
  <c r="G69" i="49"/>
  <c r="J69" i="49"/>
  <c r="Q69" i="49"/>
  <c r="R53" i="49" l="1"/>
  <c r="R41" i="49" l="1"/>
  <c r="B33" i="49"/>
  <c r="B54" i="49"/>
  <c r="B51" i="49"/>
  <c r="B48" i="49"/>
  <c r="B45" i="49"/>
  <c r="B42" i="49"/>
  <c r="B39" i="49"/>
  <c r="B36" i="49"/>
  <c r="B30" i="49"/>
  <c r="B27" i="49"/>
  <c r="B24" i="49"/>
  <c r="R68" i="50" l="1"/>
  <c r="P68" i="50" s="1"/>
  <c r="R65" i="49"/>
  <c r="R62" i="50" l="1"/>
  <c r="R62" i="49" l="1"/>
  <c r="R65" i="50" l="1"/>
  <c r="T65" i="49"/>
  <c r="R59" i="49" l="1"/>
  <c r="U65" i="49"/>
  <c r="T62" i="49" l="1"/>
  <c r="C38" i="58"/>
  <c r="I31" i="58"/>
  <c r="I30" i="58"/>
  <c r="I29" i="58"/>
  <c r="I28" i="58"/>
  <c r="F27" i="58"/>
  <c r="C39" i="58" s="1"/>
  <c r="I26" i="58"/>
  <c r="I25" i="58"/>
  <c r="I24" i="58"/>
  <c r="I23" i="58"/>
  <c r="I22" i="58"/>
  <c r="I21" i="58"/>
  <c r="U62" i="49" l="1"/>
  <c r="I27" i="58"/>
  <c r="R32" i="49" l="1"/>
  <c r="I16" i="40"/>
  <c r="I17" i="40"/>
  <c r="I18" i="40"/>
  <c r="I19" i="40"/>
  <c r="I20" i="40"/>
  <c r="I21" i="40"/>
  <c r="F22" i="40"/>
  <c r="I22" i="40" s="1"/>
  <c r="I23" i="40"/>
  <c r="I24" i="40"/>
  <c r="I25" i="40"/>
  <c r="I26" i="40"/>
  <c r="C33" i="40"/>
  <c r="A13" i="50"/>
  <c r="A14" i="50"/>
  <c r="A15" i="50"/>
  <c r="B21" i="50"/>
  <c r="R21" i="50"/>
  <c r="E23" i="50"/>
  <c r="F23" i="50"/>
  <c r="G23" i="50"/>
  <c r="H23" i="50"/>
  <c r="I23" i="50"/>
  <c r="J23" i="50"/>
  <c r="K23" i="50"/>
  <c r="Q23" i="50"/>
  <c r="B24" i="50"/>
  <c r="R24" i="50"/>
  <c r="E26" i="50"/>
  <c r="F26" i="50"/>
  <c r="G26" i="50"/>
  <c r="H26" i="50"/>
  <c r="I26" i="50"/>
  <c r="J26" i="50"/>
  <c r="K26" i="50"/>
  <c r="Q26" i="50"/>
  <c r="B27" i="50"/>
  <c r="R27" i="50"/>
  <c r="F29" i="50"/>
  <c r="G29" i="50"/>
  <c r="H29" i="50"/>
  <c r="I29" i="50"/>
  <c r="J29" i="50"/>
  <c r="K29" i="50"/>
  <c r="Q29" i="50"/>
  <c r="B30" i="50"/>
  <c r="R30" i="50"/>
  <c r="C32" i="50"/>
  <c r="H32" i="50"/>
  <c r="I32" i="50"/>
  <c r="J32" i="50"/>
  <c r="K32" i="50"/>
  <c r="Q32" i="50"/>
  <c r="B33" i="50"/>
  <c r="R33" i="50"/>
  <c r="C35" i="50"/>
  <c r="D35" i="50"/>
  <c r="J35" i="50"/>
  <c r="K35" i="50"/>
  <c r="Q35" i="50"/>
  <c r="B36" i="50"/>
  <c r="R36" i="50"/>
  <c r="C38" i="50"/>
  <c r="D38" i="50"/>
  <c r="E38" i="50"/>
  <c r="K38" i="50"/>
  <c r="Q38" i="50"/>
  <c r="B39" i="50"/>
  <c r="R39" i="50"/>
  <c r="C41" i="50"/>
  <c r="D41" i="50"/>
  <c r="E41" i="50"/>
  <c r="F41" i="50"/>
  <c r="G41" i="50"/>
  <c r="J41" i="50"/>
  <c r="K41" i="50"/>
  <c r="Q41" i="50"/>
  <c r="B42" i="50"/>
  <c r="R42" i="50"/>
  <c r="C44" i="50"/>
  <c r="D44" i="50"/>
  <c r="E44" i="50"/>
  <c r="F44" i="50"/>
  <c r="G44" i="50"/>
  <c r="J44" i="50"/>
  <c r="K44" i="50"/>
  <c r="Q44" i="50"/>
  <c r="B45" i="50"/>
  <c r="R45" i="50"/>
  <c r="C47" i="50"/>
  <c r="D47" i="50"/>
  <c r="E47" i="50"/>
  <c r="F47" i="50"/>
  <c r="K47" i="50"/>
  <c r="Q47" i="50"/>
  <c r="B48" i="50"/>
  <c r="R48" i="50"/>
  <c r="C50" i="50"/>
  <c r="D50" i="50"/>
  <c r="E50" i="50"/>
  <c r="Q50" i="50"/>
  <c r="B51" i="50"/>
  <c r="R51" i="50"/>
  <c r="C53" i="50"/>
  <c r="D53" i="50"/>
  <c r="E53" i="50"/>
  <c r="F53" i="50"/>
  <c r="G53" i="50"/>
  <c r="H53" i="50"/>
  <c r="I53" i="50"/>
  <c r="Q53" i="50"/>
  <c r="B54" i="50"/>
  <c r="R54" i="50"/>
  <c r="C56" i="50"/>
  <c r="D56" i="50"/>
  <c r="E56" i="50"/>
  <c r="F56" i="50"/>
  <c r="Q56" i="50"/>
  <c r="B57" i="50"/>
  <c r="R57" i="50"/>
  <c r="C59" i="50"/>
  <c r="D59" i="50"/>
  <c r="E59" i="50"/>
  <c r="F59" i="50"/>
  <c r="B60" i="50"/>
  <c r="R60" i="50"/>
  <c r="C62" i="50"/>
  <c r="D62" i="50"/>
  <c r="E62" i="50"/>
  <c r="F62" i="50"/>
  <c r="Q62" i="50"/>
  <c r="B63" i="50"/>
  <c r="R63" i="50"/>
  <c r="C65" i="50"/>
  <c r="D65" i="50"/>
  <c r="E65" i="50"/>
  <c r="F65" i="50"/>
  <c r="Q65" i="50"/>
  <c r="B66" i="50"/>
  <c r="R66" i="50"/>
  <c r="C68" i="50"/>
  <c r="D68" i="50"/>
  <c r="E68" i="50"/>
  <c r="F68" i="50"/>
  <c r="G68" i="50"/>
  <c r="H68" i="50"/>
  <c r="I68" i="50"/>
  <c r="J68" i="50"/>
  <c r="B69" i="50"/>
  <c r="R69" i="50"/>
  <c r="C71" i="50"/>
  <c r="D71" i="50"/>
  <c r="E71" i="50"/>
  <c r="F71" i="50"/>
  <c r="Q71" i="50"/>
  <c r="A13" i="49"/>
  <c r="A14" i="49"/>
  <c r="A15" i="49"/>
  <c r="R21" i="49"/>
  <c r="R24" i="49"/>
  <c r="R27" i="49"/>
  <c r="R30" i="49"/>
  <c r="R33" i="49"/>
  <c r="R36" i="49"/>
  <c r="R39" i="49"/>
  <c r="R42" i="49"/>
  <c r="R45" i="49"/>
  <c r="R48" i="49"/>
  <c r="R51" i="49"/>
  <c r="R54" i="49"/>
  <c r="R57" i="49"/>
  <c r="C34" i="40" l="1"/>
  <c r="R26" i="50" l="1"/>
  <c r="D26" i="50" s="1"/>
  <c r="R23" i="50"/>
  <c r="T29" i="50"/>
  <c r="R29" i="50"/>
  <c r="D29" i="50" s="1"/>
  <c r="T26" i="50" l="1"/>
  <c r="U26" i="50" s="1"/>
  <c r="T23" i="50"/>
  <c r="U23" i="50" s="1"/>
  <c r="C23" i="50"/>
  <c r="D23" i="50"/>
  <c r="T44" i="49"/>
  <c r="U44" i="49" s="1"/>
  <c r="T47" i="49"/>
  <c r="T35" i="49"/>
  <c r="D32" i="49"/>
  <c r="T32" i="49"/>
  <c r="U32" i="49" s="1"/>
  <c r="C29" i="50"/>
  <c r="E29" i="50"/>
  <c r="U29" i="50"/>
  <c r="C26" i="50"/>
  <c r="T29" i="49"/>
  <c r="I14" i="31" l="1"/>
  <c r="R23" i="49"/>
  <c r="C72" i="50"/>
  <c r="R32" i="50"/>
  <c r="T47" i="50"/>
  <c r="T44" i="50"/>
  <c r="R44" i="50"/>
  <c r="T41" i="49"/>
  <c r="U41" i="49" s="1"/>
  <c r="D29" i="49"/>
  <c r="D69" i="49" s="1"/>
  <c r="U29" i="49"/>
  <c r="E35" i="49"/>
  <c r="E69" i="49" s="1"/>
  <c r="U35" i="49"/>
  <c r="T50" i="49" l="1"/>
  <c r="R50" i="49"/>
  <c r="T38" i="49"/>
  <c r="R38" i="49"/>
  <c r="C74" i="50"/>
  <c r="D32" i="50"/>
  <c r="D72" i="50" s="1"/>
  <c r="T50" i="50"/>
  <c r="R50" i="50"/>
  <c r="G50" i="50" s="1"/>
  <c r="R38" i="50"/>
  <c r="R47" i="50"/>
  <c r="I47" i="50" s="1"/>
  <c r="T68" i="50"/>
  <c r="K68" i="50"/>
  <c r="U44" i="50"/>
  <c r="H44" i="50"/>
  <c r="I44" i="50"/>
  <c r="T68" i="49"/>
  <c r="T32" i="50"/>
  <c r="U32" i="50" s="1"/>
  <c r="E32" i="50"/>
  <c r="F32" i="50"/>
  <c r="G32" i="50"/>
  <c r="T23" i="49"/>
  <c r="U23" i="49" s="1"/>
  <c r="U47" i="49"/>
  <c r="C23" i="49"/>
  <c r="T53" i="49"/>
  <c r="U53" i="49" s="1"/>
  <c r="I71" i="50"/>
  <c r="H71" i="50"/>
  <c r="J71" i="50"/>
  <c r="G71" i="50"/>
  <c r="K71" i="50"/>
  <c r="R41" i="50" l="1"/>
  <c r="I41" i="50" s="1"/>
  <c r="U38" i="49"/>
  <c r="D74" i="50"/>
  <c r="T41" i="50"/>
  <c r="H41" i="50"/>
  <c r="K50" i="50"/>
  <c r="U50" i="50"/>
  <c r="I50" i="50"/>
  <c r="F50" i="50"/>
  <c r="H50" i="50"/>
  <c r="J50" i="50"/>
  <c r="T38" i="50"/>
  <c r="U38" i="50" s="1"/>
  <c r="U50" i="49"/>
  <c r="I38" i="50"/>
  <c r="H38" i="50"/>
  <c r="G38" i="50"/>
  <c r="J38" i="50"/>
  <c r="F38" i="50"/>
  <c r="T35" i="50"/>
  <c r="R35" i="50"/>
  <c r="U47" i="50"/>
  <c r="H47" i="50"/>
  <c r="J47" i="50"/>
  <c r="G47" i="50"/>
  <c r="U68" i="50"/>
  <c r="Q68" i="50"/>
  <c r="U68" i="49"/>
  <c r="T65" i="50"/>
  <c r="K65" i="50"/>
  <c r="T59" i="49"/>
  <c r="U59" i="49" s="1"/>
  <c r="T26" i="49"/>
  <c r="U26" i="49" s="1"/>
  <c r="C26" i="49"/>
  <c r="C69" i="49" s="1"/>
  <c r="P71" i="49" s="1"/>
  <c r="G21" i="51" l="1"/>
  <c r="U41" i="50"/>
  <c r="T56" i="49"/>
  <c r="R56" i="49"/>
  <c r="R69" i="49" s="1"/>
  <c r="P70" i="49" s="1"/>
  <c r="I35" i="50"/>
  <c r="G35" i="50"/>
  <c r="U35" i="50"/>
  <c r="E35" i="50"/>
  <c r="H35" i="50"/>
  <c r="F35" i="50"/>
  <c r="F72" i="50" s="1"/>
  <c r="I65" i="50"/>
  <c r="J65" i="50"/>
  <c r="H65" i="50"/>
  <c r="G65" i="50"/>
  <c r="U65" i="50"/>
  <c r="D71" i="49"/>
  <c r="J71" i="49"/>
  <c r="K71" i="49"/>
  <c r="F71" i="49"/>
  <c r="Q71" i="49"/>
  <c r="E71" i="49"/>
  <c r="G71" i="49"/>
  <c r="I71" i="49"/>
  <c r="C71" i="49"/>
  <c r="H71" i="49"/>
  <c r="G33" i="51" l="1"/>
  <c r="G18" i="51"/>
  <c r="Q70" i="49"/>
  <c r="E70" i="49"/>
  <c r="H70" i="49"/>
  <c r="I70" i="49"/>
  <c r="C70" i="49"/>
  <c r="C72" i="49" s="1"/>
  <c r="K70" i="49"/>
  <c r="U56" i="49"/>
  <c r="F70" i="49"/>
  <c r="D70" i="49"/>
  <c r="J70" i="49"/>
  <c r="G70" i="49"/>
  <c r="E72" i="50"/>
  <c r="D72" i="49" l="1"/>
  <c r="E72" i="49"/>
  <c r="F72" i="49"/>
  <c r="R70" i="49"/>
  <c r="P72" i="49"/>
  <c r="Q72" i="49"/>
  <c r="K72" i="49"/>
  <c r="J72" i="49"/>
  <c r="H72" i="49"/>
  <c r="I72" i="49"/>
  <c r="G72" i="49"/>
  <c r="E74" i="50"/>
  <c r="F74" i="50"/>
  <c r="A12" i="50" l="1"/>
  <c r="A12" i="49"/>
  <c r="R56" i="50" l="1"/>
  <c r="T62" i="50"/>
  <c r="U62" i="50" s="1"/>
  <c r="J62" i="50"/>
  <c r="G62" i="50"/>
  <c r="K62" i="50"/>
  <c r="I62" i="50"/>
  <c r="H62" i="50"/>
  <c r="R59" i="50" l="1"/>
  <c r="P59" i="50" s="1"/>
  <c r="P72" i="50" s="1"/>
  <c r="T59" i="50"/>
  <c r="Q59" i="50"/>
  <c r="Q72" i="50" s="1"/>
  <c r="J59" i="50"/>
  <c r="K59" i="50"/>
  <c r="H59" i="50"/>
  <c r="I59" i="50"/>
  <c r="G59" i="50"/>
  <c r="T56" i="50"/>
  <c r="U56" i="50" s="1"/>
  <c r="I56" i="50"/>
  <c r="J56" i="50"/>
  <c r="G56" i="50"/>
  <c r="H56" i="50"/>
  <c r="K56" i="50"/>
  <c r="T53" i="50"/>
  <c r="R53" i="50"/>
  <c r="U59" i="50" l="1"/>
  <c r="H72" i="50"/>
  <c r="G72" i="50"/>
  <c r="I72" i="50"/>
  <c r="J53" i="50"/>
  <c r="J72" i="50" s="1"/>
  <c r="K53" i="50"/>
  <c r="K72" i="50" s="1"/>
  <c r="U53" i="50"/>
  <c r="N74" i="50" l="1"/>
  <c r="L74" i="50"/>
  <c r="M74" i="50"/>
  <c r="O74" i="50"/>
  <c r="P74" i="50"/>
  <c r="J74" i="50"/>
  <c r="K74" i="50"/>
  <c r="G74" i="50"/>
  <c r="Q74" i="50"/>
  <c r="I74" i="50"/>
  <c r="H74" i="50"/>
  <c r="R71" i="50" l="1"/>
  <c r="R72" i="50" s="1"/>
  <c r="P73" i="50" s="1"/>
  <c r="T71" i="50"/>
  <c r="U71" i="50" l="1"/>
  <c r="H73" i="50"/>
  <c r="F73" i="50"/>
  <c r="Q73" i="50"/>
  <c r="K73" i="50"/>
  <c r="I73" i="50"/>
  <c r="O73" i="50"/>
  <c r="D73" i="50"/>
  <c r="C73" i="50"/>
  <c r="C75" i="50" s="1"/>
  <c r="E73" i="50"/>
  <c r="M73" i="50"/>
  <c r="L73" i="50"/>
  <c r="J73" i="50"/>
  <c r="G73" i="50"/>
  <c r="N73" i="50"/>
  <c r="R73" i="50" l="1"/>
  <c r="F75" i="50"/>
  <c r="I75" i="50"/>
  <c r="K75" i="50"/>
  <c r="J75" i="50"/>
  <c r="D75" i="50"/>
  <c r="H75" i="50"/>
  <c r="E75" i="50"/>
  <c r="P75" i="50"/>
  <c r="O75" i="50"/>
  <c r="N75" i="50"/>
  <c r="L75" i="50"/>
  <c r="Q75" i="50"/>
  <c r="M75" i="50"/>
  <c r="G75" i="50"/>
  <c r="D72" i="51"/>
  <c r="C72" i="51" l="1"/>
  <c r="F72" i="51" s="1"/>
  <c r="F75" i="51" s="1"/>
  <c r="C73" i="51" l="1"/>
  <c r="C75" i="51" s="1"/>
  <c r="C74" i="51" s="1"/>
  <c r="D73" i="51"/>
  <c r="D75" i="51" s="1"/>
  <c r="D74" i="51" s="1"/>
</calcChain>
</file>

<file path=xl/sharedStrings.xml><?xml version="1.0" encoding="utf-8"?>
<sst xmlns="http://schemas.openxmlformats.org/spreadsheetml/2006/main" count="393" uniqueCount="229">
  <si>
    <t>GOVERNO DO ESTADO DO PARÁ</t>
  </si>
  <si>
    <t>DIRETORIA TÉCNICA - DITEC</t>
  </si>
  <si>
    <t>ITEM</t>
  </si>
  <si>
    <t>TOTAL</t>
  </si>
  <si>
    <t>QUANT.</t>
  </si>
  <si>
    <t>COORDENADORIA DE ORÇAMENTO E CUSTOS</t>
  </si>
  <si>
    <t>%</t>
  </si>
  <si>
    <t>CRONOGRAMA FÍSICO-FINANCEIRO</t>
  </si>
  <si>
    <t>DESCRIÇÃO</t>
  </si>
  <si>
    <t>MESES</t>
  </si>
  <si>
    <t>TOTAL SIMPLES</t>
  </si>
  <si>
    <t>% SIMPLES</t>
  </si>
  <si>
    <t>% ACUMULADO</t>
  </si>
  <si>
    <t>CÓDIGO</t>
  </si>
  <si>
    <t>CUSTO UNITÁRIO (R$)</t>
  </si>
  <si>
    <t>SECRETARIA DE DESENVOLVIMENTO URBANO E OBRAS PÚBLICAS - SEDOP</t>
  </si>
  <si>
    <t>BDI =</t>
  </si>
  <si>
    <t xml:space="preserve"> [(1 + AC + S + R  + G)(1+DF)(1+L)] </t>
  </si>
  <si>
    <t>(1-I)</t>
  </si>
  <si>
    <t xml:space="preserve">AC = Administração Central </t>
  </si>
  <si>
    <t>S= Seguros</t>
  </si>
  <si>
    <t>R= Riscos</t>
  </si>
  <si>
    <t xml:space="preserve">G= Garantia </t>
  </si>
  <si>
    <t>DF= Despesas Financeiras</t>
  </si>
  <si>
    <t>L= Lucro</t>
  </si>
  <si>
    <t xml:space="preserve">I= Impostos </t>
  </si>
  <si>
    <t>ISS</t>
  </si>
  <si>
    <t>PIS</t>
  </si>
  <si>
    <t>COFINS</t>
  </si>
  <si>
    <t>(1-0,1315)</t>
  </si>
  <si>
    <t>Obs. Adequado ao Acordão 2622/2013 do TCU</t>
  </si>
  <si>
    <t>C 01</t>
  </si>
  <si>
    <t>UNIDADE</t>
  </si>
  <si>
    <t>CPRB</t>
  </si>
  <si>
    <t>PREÇO UNITÁRIO (R$)</t>
  </si>
  <si>
    <t>PREÇO
TOTAL (R$)</t>
  </si>
  <si>
    <t xml:space="preserve"> BDI SERVIÇOS</t>
  </si>
  <si>
    <t>PLANILHA DE QUANTIDADES E PREÇOS</t>
  </si>
  <si>
    <t xml:space="preserve">FONTE     </t>
  </si>
  <si>
    <t>TOTAL GERAL (R$)</t>
  </si>
  <si>
    <t xml:space="preserve">TOTAL ACUMULADO </t>
  </si>
  <si>
    <t>DIRETORIA TÉCNICA</t>
  </si>
  <si>
    <t xml:space="preserve"> COMPOSIÇÃO DO BDI -  EQUIPAMENTOS</t>
  </si>
  <si>
    <t xml:space="preserve"> (1 + 0,013+ 0,0024 + 0,0025 + 0,0023)(1+0,0050)(1+0,0250)</t>
  </si>
  <si>
    <t>1.1</t>
  </si>
  <si>
    <t>1.2</t>
  </si>
  <si>
    <t>SINAPI</t>
  </si>
  <si>
    <t>C 02</t>
  </si>
  <si>
    <t>SEDOP</t>
  </si>
  <si>
    <t xml:space="preserve">TAXA DE ENCARGOS SOCIAIS </t>
  </si>
  <si>
    <t>HORISTA</t>
  </si>
  <si>
    <t>MENSALISTA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</si>
  <si>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</si>
  <si>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</si>
  <si>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</si>
  <si>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</si>
  <si>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</si>
  <si>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</si>
  <si>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</si>
  <si>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</si>
  <si>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</si>
  <si>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</si>
  <si>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</si>
  <si>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</si>
  <si>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Salário-educação</t>
  </si>
  <si>
    <t>A7</t>
  </si>
  <si>
    <t>Seguro contra acidentes de trabalho</t>
  </si>
  <si>
    <t>A8</t>
  </si>
  <si>
    <t>FGTS</t>
  </si>
  <si>
    <t>A9</t>
  </si>
  <si>
    <t>SECONCI</t>
  </si>
  <si>
    <t>A</t>
  </si>
  <si>
    <t>Total de Encargos Sociais Básicos</t>
  </si>
  <si>
    <t>GRUPO B</t>
  </si>
  <si>
    <t>B1</t>
  </si>
  <si>
    <t>Repouso semanal remunerado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</si>
  <si>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</si>
  <si>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</si>
  <si>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</si>
  <si>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</si>
  <si>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</si>
  <si>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</si>
  <si>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</si>
  <si>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</si>
  <si>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</si>
  <si>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</si>
  <si>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</si>
  <si>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</si>
  <si>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</si>
  <si>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</si>
  <si>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</si>
  <si>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</si>
  <si>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</si>
  <si>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</si>
  <si>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</si>
  <si>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Total de Encargos Sociais que recebem incidências de A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</si>
  <si>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</si>
  <si>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</si>
  <si>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</si>
  <si>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</si>
  <si>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</si>
  <si>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</si>
  <si>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</si>
  <si>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</si>
  <si>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</si>
  <si>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</si>
  <si>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</si>
  <si>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</si>
  <si>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Total dos Encargos Sociais que não recebem as
incidências globais de A</t>
  </si>
  <si>
    <t>GRUPO D</t>
  </si>
  <si>
    <t>D1</t>
  </si>
  <si>
    <t>Reincidência de A sobre B</t>
  </si>
  <si>
    <t>D2</t>
  </si>
  <si>
    <t>Reincidência de Grupo A sobre Aviso Prévio Trabalhado e
Reincidência do FGTS sobre Aviso Prévio Indenizado</t>
  </si>
  <si>
    <t>D</t>
  </si>
  <si>
    <t>Total das Taxas incidências e reincidências</t>
  </si>
  <si>
    <t>TOTAL DOS ENCARGOS SOCIAIS:</t>
  </si>
  <si>
    <t xml:space="preserve">OBS.: OS ENCARGOS COMPLEMENTARES DO GRUPO E ESTÃO ALOCADOS NA HORA DE CADA PROFISSIONAL , CONF. METODOLOGIA DO SINAPI </t>
  </si>
  <si>
    <t>3.1</t>
  </si>
  <si>
    <t>3.2</t>
  </si>
  <si>
    <t>Placa de obra em lona com plotagem de gráfica</t>
  </si>
  <si>
    <t>Retirada de entulho - manualmente (incluindo caixa coletora)</t>
  </si>
  <si>
    <t>INSTALAÇÕES ELÉTRICAS</t>
  </si>
  <si>
    <t>Retirada de piso ceramico, inclusive camada regularizadora</t>
  </si>
  <si>
    <t>Retirada de telhas de barro</t>
  </si>
  <si>
    <t>Camada regularizadora no traço 1:4</t>
  </si>
  <si>
    <t>PisoTátil direcional na cor amarelo 25x25 premoldado (16 unidades)</t>
  </si>
  <si>
    <t>m</t>
  </si>
  <si>
    <t>1.4</t>
  </si>
  <si>
    <t>1.5</t>
  </si>
  <si>
    <t>SERVIÇOS INICIAIS</t>
  </si>
  <si>
    <t>Licenças e taxas da obra</t>
  </si>
  <si>
    <t>3.3</t>
  </si>
  <si>
    <t>3.4</t>
  </si>
  <si>
    <t>3.5</t>
  </si>
  <si>
    <t>4.1</t>
  </si>
  <si>
    <t>un</t>
  </si>
  <si>
    <t>ADMINISTRAÇÃO DA OBRA</t>
  </si>
  <si>
    <t>cj</t>
  </si>
  <si>
    <t xml:space="preserve"> (1 + 0,0315+ 0,0035 + 0,0097 + 0,0045)(1+0,0059)(1+0,074)</t>
  </si>
  <si>
    <t>kg</t>
  </si>
  <si>
    <t>COORDENADORIA DE ORÇAMENTOS E CUSTOS - COCU</t>
  </si>
  <si>
    <t>COORDENADORIA DE ORÇAMENTOS E CUSTOS -  COCU</t>
  </si>
  <si>
    <t>Não incide</t>
  </si>
  <si>
    <t xml:space="preserve"> COMPOSIÇÃO DO BDI DIFERENCIADO</t>
  </si>
  <si>
    <t>CPU</t>
  </si>
  <si>
    <t>Retirada de divisória (painel/vidro/painel)</t>
  </si>
  <si>
    <t>Retirada de rodapé cerâmico</t>
  </si>
  <si>
    <t>Divisória em gesso acartonado e= 7cm</t>
  </si>
  <si>
    <t>Ripamento para sub cobertura (manta)</t>
  </si>
  <si>
    <t>Cobertura - telha aluminio trapezoidal e= 0,5mm</t>
  </si>
  <si>
    <t>Cobertura - telha de barro paulista ou planatex</t>
  </si>
  <si>
    <t>Revestimento Cerâmico Padrão Médio</t>
  </si>
  <si>
    <t>Concreto simples c/ seixo e=5cm traço 1:2:3</t>
  </si>
  <si>
    <t>Porcelanato (polido) - Padrão Médio</t>
  </si>
  <si>
    <t>Esmalte s/ madeira c/ selador sem massa</t>
  </si>
  <si>
    <t>Acrilica (sobre pintura antiga)</t>
  </si>
  <si>
    <t>Acrílica para piso</t>
  </si>
  <si>
    <t>Administração Local</t>
  </si>
  <si>
    <t>Mobilização e Desmobilização de Pessoal e Equipamentos</t>
  </si>
  <si>
    <t>m³</t>
  </si>
  <si>
    <t>2.1</t>
  </si>
  <si>
    <t>5.1</t>
  </si>
  <si>
    <t>5.2</t>
  </si>
  <si>
    <t>5.3</t>
  </si>
  <si>
    <t>DEMOLIÇÃO E RETIRADA</t>
  </si>
  <si>
    <t>m²</t>
  </si>
  <si>
    <t>PAREDES E PAINEIS</t>
  </si>
  <si>
    <t>COBERTURA</t>
  </si>
  <si>
    <t xml:space="preserve">Cumeeira de barro </t>
  </si>
  <si>
    <t xml:space="preserve">Estrutura metálica p/ cobertura - (Incl. pintura anti-corrosiva) </t>
  </si>
  <si>
    <t>PISO</t>
  </si>
  <si>
    <t>PINTURA</t>
  </si>
  <si>
    <t xml:space="preserve">Porta mad. compens. revest. formica c/ caix. simples </t>
  </si>
  <si>
    <t xml:space="preserve">Vidro temperado incolor e= 6mm com ferragens </t>
  </si>
  <si>
    <t xml:space="preserve">Fechadura para porta interna  </t>
  </si>
  <si>
    <t>ESQUADRIAS</t>
  </si>
  <si>
    <t>Luminária tipo arandela- casco de tartaruga</t>
  </si>
  <si>
    <t>Interruptor 1 tecla simples (s/fiaçao) ( SALA DE EMBARQUE)</t>
  </si>
  <si>
    <t>INSTALAÇÕES DE AR CONDICIONADO</t>
  </si>
  <si>
    <t xml:space="preserve">Aparelho Air-Split - 18.000 BTU's - Inverter  </t>
  </si>
  <si>
    <t>SERRALHERIA</t>
  </si>
  <si>
    <t>Guarda-corpo em tubo de aço galvanizado 1 1/2" ( Balsa dos Barcos )</t>
  </si>
  <si>
    <t>LIMPEZA FINAL</t>
  </si>
  <si>
    <t xml:space="preserve"> Limpeza geral e entrega da obra</t>
  </si>
  <si>
    <t>Manta para sub cobertura</t>
  </si>
  <si>
    <t>5.4</t>
  </si>
  <si>
    <t>5.5</t>
  </si>
  <si>
    <t>5.6</t>
  </si>
  <si>
    <t>5.7</t>
  </si>
  <si>
    <t>6.1</t>
  </si>
  <si>
    <t>6.2</t>
  </si>
  <si>
    <t>6.3</t>
  </si>
  <si>
    <t>7.2</t>
  </si>
  <si>
    <t>8.1</t>
  </si>
  <si>
    <t>8.2</t>
  </si>
  <si>
    <t>8.3</t>
  </si>
  <si>
    <t>8.4</t>
  </si>
  <si>
    <t>9.1</t>
  </si>
  <si>
    <t>9.2</t>
  </si>
  <si>
    <t>9.3</t>
  </si>
  <si>
    <t>10.1</t>
  </si>
  <si>
    <t>11.1</t>
  </si>
  <si>
    <t>12.1</t>
  </si>
  <si>
    <t xml:space="preserve">Verniz poliuretano sobre madeira </t>
  </si>
  <si>
    <t>LUMINÁRIA TIPO PLAFON, DE SOBREPOR, COM 1 LÂMPADA LED DE 12/13 W, SEM REATOR - FORNECIMENTO E INSTALAÇÃO.</t>
  </si>
  <si>
    <t>Encaliçamento de telha ceramica</t>
  </si>
  <si>
    <t>REVESTIMENTOS</t>
  </si>
  <si>
    <t>Barracão de madeira/Almoxarifado</t>
  </si>
  <si>
    <t>Esmalte s/ ferro (GUARDA CORPOS)</t>
  </si>
  <si>
    <t>9.4</t>
  </si>
  <si>
    <t>9.5</t>
  </si>
  <si>
    <t>10.2</t>
  </si>
  <si>
    <t>10.3</t>
  </si>
  <si>
    <t>13.1</t>
  </si>
  <si>
    <t>1 mês</t>
  </si>
  <si>
    <t>2 mês</t>
  </si>
  <si>
    <t>CONCEDENTE</t>
  </si>
  <si>
    <t>PROPONENTE</t>
  </si>
  <si>
    <t>TOMADA DE PREÇOS Nº__/2023</t>
  </si>
  <si>
    <t>TOMADA DE PREÇOS Nº___/2023</t>
  </si>
  <si>
    <t>ANEXO II - CRONOGRAMA FÍSICO FINANCEIRO</t>
  </si>
  <si>
    <t>ADMIISTRAÇÃO DA OBRA</t>
  </si>
  <si>
    <t>LIMPEZA</t>
  </si>
  <si>
    <t>LOCAL: ITATUBA</t>
  </si>
  <si>
    <t>TABELAS REFERENCIAIS: SINAPI/04/2022 - SEDOP/05/2022 - (DESONERADAS)</t>
  </si>
  <si>
    <t>ANEXO I - PLANILHA DE ORÇAMENTO</t>
  </si>
  <si>
    <t>ANEXO III - COMPOSIÇÃO DE BDI</t>
  </si>
  <si>
    <t>ANEXO VIII - TAXA DE ENCARGOS SOCIAIS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</si>
</sst>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4">
    <numFmt numFmtId="44" formatCode="_-&quot;R$&quot;* #,##0.00_-;\-&quot;R$&quot;* #,##0.00_-;_-&quot;R$&quot;* &quot;-&quot;??_-;_-@_-"/>
    <numFmt numFmtId="43" formatCode="_-* #,##0.00_-;\-* #,##0.00_-;_-* &quot;-&quot;??_-;_-@_-"/>
    <numFmt numFmtId="164" formatCode="&quot;R$&quot;\ #,##0;\-&quot;R$&quot;\ #,##0"/>
    <numFmt numFmtId="165" formatCode="_-&quot;R$&quot;\ * #,##0_-;\-&quot;R$&quot;\ * #,##0_-;_-&quot;R$&quot;\ * &quot;-&quot;_-;_-@_-"/>
    <numFmt numFmtId="166" formatCode="_-&quot;R$&quot;\ * #,##0.00_-;\-&quot;R$&quot;\ * #,##0.00_-;_-&quot;R$&quot;\ * &quot;-&quot;??_-;_-@_-"/>
    <numFmt numFmtId="167" formatCode="_(&quot;$&quot;* #,##0.00_);_(&quot;$&quot;* \(#,##0.00\);_(&quot;$&quot;* &quot;-&quot;??_);_(@_)"/>
    <numFmt numFmtId="168" formatCode="_(* #,##0.00_);_(* \(#,##0.00\);_(* &quot;-&quot;??_);_(@_)"/>
    <numFmt numFmtId="169" formatCode="_(&quot;R$ &quot;* #,##0.00_);_(&quot;R$ &quot;* \(#,##0.00\);_(&quot;R$ &quot;* &quot;-&quot;??_);_(@_)"/>
    <numFmt numFmtId="170" formatCode="mm/yy"/>
    <numFmt numFmtId="171" formatCode="_(* #,##0.00_);_(* \(#,##0.00\);_(* \-??_);_(@_)"/>
    <numFmt numFmtId="172" formatCode="&quot;R$ &quot;#,##0.00"/>
    <numFmt numFmtId="173" formatCode="0.000%"/>
    <numFmt numFmtId="174" formatCode="#,##0.0000"/>
    <numFmt numFmtId="175" formatCode="_(* #,##0.00000_);_(* \(#,##0.00000\);_(* &quot;-&quot;??_);_(@_)"/>
    <numFmt numFmtId="176" formatCode="_([$€]* #,##0.00_);_([$€]* \(#,##0.00\);_([$€]* &quot;-&quot;??_);_(@_)"/>
    <numFmt numFmtId="177" formatCode="_ * #,##0.00_ ;_ * \-#,##0.00_ ;_ * &quot;-&quot;??_ ;_ @_ "/>
    <numFmt numFmtId="178" formatCode="_(&quot;R$&quot;* #,##0.00_);_(&quot;R$&quot;* \(#,##0.00\);_(&quot;R$&quot;* &quot;-&quot;??_);_(@_)"/>
    <numFmt numFmtId="179" formatCode="_(* #,##0.0000_);_(* \(#,##0.0000\);_(* &quot;-&quot;??_);_(@_)"/>
    <numFmt numFmtId="180" formatCode="#,##0.00&quot; &quot;;&quot;-&quot;#,##0.00&quot; &quot;;&quot; -&quot;#&quot; &quot;;@&quot; &quot;"/>
    <numFmt numFmtId="181" formatCode="[$R$-416]&quot; &quot;#,##0.00;[Red]&quot;-&quot;[$R$-416]&quot; &quot;#,##0.00"/>
    <numFmt numFmtId="182" formatCode="#,##0.00&quot; &quot;;&quot; (&quot;#,##0.00&quot;)&quot;;&quot; -&quot;#&quot; &quot;;@&quot; &quot;"/>
    <numFmt numFmtId="183" formatCode="&quot;R$&quot;#,##0_);\(&quot;R$&quot;#,##0\)"/>
    <numFmt numFmtId="184" formatCode="_([$€-2]* #,##0.00_);_([$€-2]* \(#,##0.00\);_([$€-2]* &quot;-&quot;??_)"/>
    <numFmt numFmtId="185" formatCode="#."/>
    <numFmt numFmtId="186" formatCode="_(&quot;R$&quot;* #,##0_);_(&quot;R$&quot;* \(#,##0\);_(&quot;R$&quot;* &quot;-&quot;_);_(@_)"/>
    <numFmt numFmtId="187" formatCode="&quot;R$&quot;\ #,##0.00_);[Red]\(&quot;R$&quot;\ #,##0.00\)"/>
    <numFmt numFmtId="188" formatCode="_-* #,##0.00_-;\-* #,##0.00_-;_-* \-??_-;_-@_-"/>
    <numFmt numFmtId="189" formatCode="_-* #,##0.00&quot; €&quot;_-;\-* #,##0.00&quot; €&quot;_-;_-* \-??&quot; €&quot;_-;_-@_-"/>
    <numFmt numFmtId="190" formatCode="&quot;R$&quot;\ #,##0.00"/>
    <numFmt numFmtId="191" formatCode="#,##0.000000"/>
    <numFmt numFmtId="192" formatCode="_(&quot;R$ &quot;* #,##0.00_);_(&quot;R$ &quot;* \(#,##0.00\);_(&quot;R$ &quot;* \-??_);_(@_)"/>
    <numFmt numFmtId="193" formatCode="#,##0.00;[Red]#,##0.00"/>
    <numFmt numFmtId="194" formatCode="#,##0.00\ ;\-#,##0.00\ ;&quot; -&quot;#\ ;@\ "/>
    <numFmt numFmtId="195" formatCode="_-&quot;R$ &quot;* #,##0.00_-;&quot;-R$ &quot;* #,##0.00_-;_-&quot;R$ &quot;* \-??_-;_-@_-"/>
  </numFmts>
  <fonts count="8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2"/>
      <name val="Courier"/>
      <family val="3"/>
    </font>
    <font>
      <sz val="10"/>
      <name val="Arial"/>
      <family val="2"/>
    </font>
    <font>
      <sz val="12"/>
      <name val="Helv"/>
    </font>
    <font>
      <sz val="8"/>
      <name val="Calibri"/>
      <family val="2"/>
    </font>
    <font>
      <sz val="11"/>
      <name val="Arial"/>
      <family val="2"/>
    </font>
    <font>
      <sz val="10"/>
      <name val="Arial"/>
      <family val="2"/>
    </font>
    <font>
      <sz val="9"/>
      <name val="Courier New"/>
      <family val="3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sz val="10"/>
      <color indexed="8"/>
      <name val="Calibri"/>
      <family val="2"/>
    </font>
    <font>
      <sz val="10"/>
      <name val="Comic Sans MS"/>
      <family val="4"/>
    </font>
    <font>
      <vertAlign val="superscript"/>
      <sz val="9"/>
      <name val="Courier New"/>
      <family val="3"/>
    </font>
    <font>
      <b/>
      <sz val="18"/>
      <color indexed="62"/>
      <name val="Cambria"/>
      <family val="1"/>
    </font>
    <font>
      <sz val="11"/>
      <name val="ChelthmITC Bk BT"/>
      <charset val="134"/>
    </font>
    <font>
      <u/>
      <sz val="10"/>
      <color indexed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1"/>
      <color indexed="10"/>
      <name val="Calibri"/>
      <family val="2"/>
    </font>
    <font>
      <sz val="10"/>
      <name val="MS Sans Serif"/>
      <family val="2"/>
    </font>
    <font>
      <sz val="1"/>
      <color indexed="16"/>
      <name val="Courier"/>
      <family val="3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sz val="10"/>
      <name val="Times New Roman"/>
      <family val="1"/>
    </font>
    <font>
      <sz val="1"/>
      <color indexed="18"/>
      <name val="Courier"/>
      <family val="3"/>
    </font>
    <font>
      <b/>
      <sz val="1"/>
      <color indexed="16"/>
      <name val="Courier"/>
      <family val="3"/>
    </font>
    <font>
      <sz val="11"/>
      <color theme="1"/>
      <name val="Calibri"/>
      <family val="2"/>
      <scheme val="minor"/>
    </font>
    <font>
      <sz val="10"/>
      <color rgb="FF000000"/>
      <name val="Arial1"/>
      <charset val="134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Times New Roman"/>
      <family val="1"/>
    </font>
    <font>
      <b/>
      <i/>
      <u/>
      <sz val="11"/>
      <color rgb="FF000000"/>
      <name val="Arial"/>
      <family val="2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u/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0"/>
      <name val="Arial"/>
    </font>
    <font>
      <sz val="11"/>
      <name val="Arial"/>
      <family val="1"/>
    </font>
    <font>
      <sz val="11"/>
      <color indexed="8"/>
      <name val="Calibri"/>
      <family val="2"/>
      <scheme val="minor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rgb="FF9C5700"/>
      <name val="Calibri"/>
      <family val="2"/>
      <scheme val="minor"/>
    </font>
    <font>
      <sz val="10"/>
      <color rgb="FF000000"/>
      <name val="Times New Roman"/>
      <charset val="204"/>
    </font>
  </fonts>
  <fills count="10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3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indexed="31"/>
        <bgColor indexed="22"/>
      </patternFill>
    </fill>
    <fill>
      <patternFill patternType="solid">
        <fgColor indexed="41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26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44"/>
        <bgColor indexed="22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49"/>
        <bgColor indexed="40"/>
      </patternFill>
    </fill>
    <fill>
      <patternFill patternType="solid">
        <fgColor indexed="20"/>
        <bgColor indexed="36"/>
      </patternFill>
    </fill>
    <fill>
      <patternFill patternType="solid">
        <fgColor indexed="22"/>
        <bgColor indexed="31"/>
      </patternFill>
    </fill>
    <fill>
      <patternFill patternType="solid">
        <fgColor indexed="52"/>
        <bgColor indexed="51"/>
      </patternFill>
    </fill>
    <fill>
      <patternFill patternType="solid">
        <fgColor indexed="26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rgb="FFFF0000"/>
        <bgColor indexed="64"/>
      </patternFill>
    </fill>
  </fills>
  <borders count="6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33">
    <xf numFmtId="0" fontId="0" fillId="0" borderId="0"/>
    <xf numFmtId="0" fontId="4" fillId="0" borderId="0" applyNumberFormat="0" applyFill="0" applyBorder="0" applyAlignment="0" applyProtection="0"/>
    <xf numFmtId="171" fontId="3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  <xf numFmtId="0" fontId="42" fillId="0" borderId="0" applyNumberFormat="0" applyBorder="0" applyProtection="0"/>
    <xf numFmtId="0" fontId="41" fillId="20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4" borderId="0" applyNumberFormat="0" applyBorder="0" applyAlignment="0" applyProtection="0"/>
    <xf numFmtId="0" fontId="41" fillId="25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28" borderId="0" applyNumberFormat="0" applyBorder="0" applyAlignment="0" applyProtection="0"/>
    <xf numFmtId="0" fontId="41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3" borderId="0" applyNumberFormat="0" applyBorder="0" applyAlignment="0" applyProtection="0"/>
    <xf numFmtId="0" fontId="41" fillId="32" borderId="0" applyNumberFormat="0" applyBorder="0" applyAlignment="0" applyProtection="0"/>
    <xf numFmtId="0" fontId="41" fillId="33" borderId="0" applyNumberFormat="0" applyBorder="0" applyAlignment="0" applyProtection="0"/>
    <xf numFmtId="0" fontId="41" fillId="34" borderId="0" applyNumberFormat="0" applyBorder="0" applyAlignment="0" applyProtection="0"/>
    <xf numFmtId="0" fontId="41" fillId="35" borderId="0" applyNumberFormat="0" applyBorder="0" applyAlignment="0" applyProtection="0"/>
    <xf numFmtId="0" fontId="41" fillId="36" borderId="0" applyNumberFormat="0" applyBorder="0" applyAlignment="0" applyProtection="0"/>
    <xf numFmtId="0" fontId="41" fillId="37" borderId="0" applyNumberFormat="0" applyBorder="0" applyAlignment="0" applyProtection="0"/>
    <xf numFmtId="0" fontId="42" fillId="0" borderId="0" applyNumberFormat="0" applyBorder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8" fillId="15" borderId="0" applyNumberFormat="0" applyBorder="0" applyAlignment="0" applyProtection="0"/>
    <xf numFmtId="0" fontId="44" fillId="38" borderId="0" applyNumberFormat="0" applyBorder="0" applyAlignment="0" applyProtection="0"/>
    <xf numFmtId="0" fontId="31" fillId="16" borderId="1" applyNumberFormat="0" applyAlignment="0" applyProtection="0"/>
    <xf numFmtId="0" fontId="45" fillId="39" borderId="38" applyNumberFormat="0" applyAlignment="0" applyProtection="0"/>
    <xf numFmtId="0" fontId="46" fillId="40" borderId="39" applyNumberFormat="0" applyAlignment="0" applyProtection="0"/>
    <xf numFmtId="0" fontId="47" fillId="0" borderId="40" applyNumberFormat="0" applyFill="0" applyAlignment="0" applyProtection="0"/>
    <xf numFmtId="0" fontId="15" fillId="17" borderId="2" applyNumberFormat="0" applyAlignment="0" applyProtection="0"/>
    <xf numFmtId="186" fontId="2" fillId="0" borderId="0" applyFont="0" applyFill="0" applyBorder="0" applyAlignment="0" applyProtection="0"/>
    <xf numFmtId="187" fontId="32" fillId="0" borderId="0" applyFont="0" applyFill="0" applyBorder="0" applyAlignment="0" applyProtection="0"/>
    <xf numFmtId="185" fontId="33" fillId="0" borderId="0">
      <protection locked="0"/>
    </xf>
    <xf numFmtId="0" fontId="43" fillId="41" borderId="0" applyNumberFormat="0" applyBorder="0" applyAlignment="0" applyProtection="0"/>
    <xf numFmtId="0" fontId="43" fillId="42" borderId="0" applyNumberFormat="0" applyBorder="0" applyAlignment="0" applyProtection="0"/>
    <xf numFmtId="0" fontId="43" fillId="43" borderId="0" applyNumberFormat="0" applyBorder="0" applyAlignment="0" applyProtection="0"/>
    <xf numFmtId="0" fontId="43" fillId="44" borderId="0" applyNumberFormat="0" applyBorder="0" applyAlignment="0" applyProtection="0"/>
    <xf numFmtId="0" fontId="43" fillId="45" borderId="0" applyNumberFormat="0" applyBorder="0" applyAlignment="0" applyProtection="0"/>
    <xf numFmtId="0" fontId="43" fillId="46" borderId="0" applyNumberFormat="0" applyBorder="0" applyAlignment="0" applyProtection="0"/>
    <xf numFmtId="0" fontId="48" fillId="47" borderId="38" applyNumberFormat="0" applyAlignment="0" applyProtection="0"/>
    <xf numFmtId="184" fontId="2" fillId="0" borderId="0" applyFont="0" applyFill="0" applyBorder="0" applyAlignment="0" applyProtection="0"/>
    <xf numFmtId="182" fontId="42" fillId="0" borderId="0" applyBorder="0" applyProtection="0"/>
    <xf numFmtId="182" fontId="42" fillId="0" borderId="0" applyBorder="0" applyProtection="0"/>
    <xf numFmtId="0" fontId="49" fillId="0" borderId="0" applyNumberFormat="0" applyBorder="0" applyProtection="0"/>
    <xf numFmtId="0" fontId="42" fillId="0" borderId="0" applyNumberFormat="0" applyBorder="0" applyProtection="0"/>
    <xf numFmtId="180" fontId="49" fillId="0" borderId="0" applyBorder="0" applyProtection="0"/>
    <xf numFmtId="0" fontId="21" fillId="0" borderId="0" applyNumberFormat="0" applyFill="0" applyBorder="0" applyAlignment="0" applyProtection="0"/>
    <xf numFmtId="185" fontId="33" fillId="0" borderId="0">
      <protection locked="0"/>
    </xf>
    <xf numFmtId="0" fontId="14" fillId="6" borderId="0" applyNumberFormat="0" applyBorder="0" applyAlignment="0" applyProtection="0"/>
    <xf numFmtId="0" fontId="50" fillId="0" borderId="0" applyNumberFormat="0" applyBorder="0" applyProtection="0">
      <alignment horizontal="center"/>
    </xf>
    <xf numFmtId="0" fontId="34" fillId="0" borderId="3" applyNumberFormat="0" applyFill="0" applyAlignment="0" applyProtection="0"/>
    <xf numFmtId="0" fontId="35" fillId="0" borderId="4" applyNumberFormat="0" applyFill="0" applyAlignment="0" applyProtection="0"/>
    <xf numFmtId="0" fontId="36" fillId="0" borderId="5" applyNumberFormat="0" applyFill="0" applyAlignment="0" applyProtection="0"/>
    <xf numFmtId="0" fontId="36" fillId="0" borderId="0" applyNumberFormat="0" applyFill="0" applyBorder="0" applyAlignment="0" applyProtection="0"/>
    <xf numFmtId="0" fontId="50" fillId="0" borderId="0" applyNumberFormat="0" applyBorder="0" applyProtection="0">
      <alignment horizontal="center" textRotation="90"/>
    </xf>
    <xf numFmtId="0" fontId="1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16" fillId="7" borderId="1" applyNumberFormat="0" applyAlignment="0" applyProtection="0"/>
    <xf numFmtId="0" fontId="20" fillId="0" borderId="6" applyNumberFormat="0" applyFill="0" applyAlignment="0" applyProtection="0"/>
    <xf numFmtId="169" fontId="5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89" fontId="2" fillId="0" borderId="0" applyFill="0" applyBorder="0" applyAlignment="0" applyProtection="0"/>
    <xf numFmtId="166" fontId="2" fillId="0" borderId="0" applyFont="0" applyFill="0" applyBorder="0" applyAlignment="0" applyProtection="0"/>
    <xf numFmtId="189" fontId="2" fillId="0" borderId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166" fontId="41" fillId="0" borderId="0" applyFont="0" applyFill="0" applyBorder="0" applyAlignment="0" applyProtection="0"/>
    <xf numFmtId="17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89" fontId="2" fillId="0" borderId="0" applyFill="0" applyBorder="0" applyAlignment="0" applyProtection="0"/>
    <xf numFmtId="178" fontId="2" fillId="0" borderId="0" applyFont="0" applyFill="0" applyBorder="0" applyAlignment="0" applyProtection="0"/>
    <xf numFmtId="169" fontId="41" fillId="0" borderId="0" applyFont="0" applyFill="0" applyBorder="0" applyAlignment="0" applyProtection="0"/>
    <xf numFmtId="0" fontId="37" fillId="7" borderId="0" applyNumberFormat="0" applyBorder="0" applyAlignment="0" applyProtection="0"/>
    <xf numFmtId="0" fontId="2" fillId="0" borderId="0"/>
    <xf numFmtId="0" fontId="2" fillId="0" borderId="0"/>
    <xf numFmtId="0" fontId="41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10" fontId="8" fillId="0" borderId="0"/>
    <xf numFmtId="0" fontId="23" fillId="0" borderId="0" applyNumberFormat="0" applyFill="0" applyBorder="0" applyProtection="0">
      <alignment horizontal="left" vertical="top"/>
    </xf>
    <xf numFmtId="0" fontId="41" fillId="0" borderId="0"/>
    <xf numFmtId="0" fontId="41" fillId="0" borderId="0"/>
    <xf numFmtId="0" fontId="41" fillId="0" borderId="0"/>
    <xf numFmtId="176" fontId="2" fillId="0" borderId="0"/>
    <xf numFmtId="0" fontId="41" fillId="0" borderId="0"/>
    <xf numFmtId="0" fontId="30" fillId="0" borderId="0" applyAlignment="0">
      <alignment vertical="top" wrapText="1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0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41" fillId="0" borderId="0"/>
    <xf numFmtId="0" fontId="51" fillId="0" borderId="0"/>
    <xf numFmtId="0" fontId="2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41" fillId="0" borderId="0"/>
    <xf numFmtId="0" fontId="41" fillId="0" borderId="0"/>
    <xf numFmtId="0" fontId="41" fillId="0" borderId="0"/>
    <xf numFmtId="0" fontId="23" fillId="0" borderId="0" applyNumberFormat="0" applyFill="0" applyBorder="0" applyProtection="0">
      <alignment horizontal="left" vertical="top"/>
    </xf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" fillId="0" borderId="0"/>
    <xf numFmtId="0" fontId="32" fillId="0" borderId="0"/>
    <xf numFmtId="0" fontId="38" fillId="0" borderId="0" applyNumberFormat="0" applyFill="0" applyBorder="0" applyProtection="0">
      <alignment vertical="top" wrapText="1"/>
    </xf>
    <xf numFmtId="0" fontId="2" fillId="0" borderId="0"/>
    <xf numFmtId="0" fontId="2" fillId="0" borderId="0"/>
    <xf numFmtId="0" fontId="2" fillId="0" borderId="0"/>
    <xf numFmtId="0" fontId="41" fillId="48" borderId="41" applyNumberFormat="0" applyFont="0" applyAlignment="0" applyProtection="0"/>
    <xf numFmtId="0" fontId="2" fillId="4" borderId="7" applyNumberFormat="0" applyFont="0" applyAlignment="0" applyProtection="0"/>
    <xf numFmtId="0" fontId="19" fillId="16" borderId="8" applyNumberFormat="0" applyAlignment="0" applyProtection="0"/>
    <xf numFmtId="0" fontId="29" fillId="18" borderId="0" applyNumberFormat="0" applyBorder="0" applyAlignment="0" applyProtection="0"/>
    <xf numFmtId="9" fontId="23" fillId="0" borderId="0" applyFont="0" applyFill="0" applyBorder="0" applyAlignment="0" applyProtection="0"/>
    <xf numFmtId="185" fontId="33" fillId="0" borderId="0">
      <protection locked="0"/>
    </xf>
    <xf numFmtId="0" fontId="29" fillId="0" borderId="0" applyNumberFormat="0" applyBorder="0" applyAlignment="0"/>
    <xf numFmtId="185" fontId="33" fillId="0" borderId="0">
      <protection locked="0"/>
    </xf>
    <xf numFmtId="9" fontId="5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ill="0" applyBorder="0" applyAlignment="0" applyProtection="0"/>
    <xf numFmtId="9" fontId="2" fillId="0" borderId="0" applyFill="0" applyBorder="0" applyAlignment="0" applyProtection="0"/>
    <xf numFmtId="9" fontId="2" fillId="0" borderId="0" applyFont="0" applyFill="0" applyBorder="0" applyAlignment="0" applyProtection="0"/>
    <xf numFmtId="9" fontId="7" fillId="0" borderId="0" quotePrefix="1" applyFont="0" applyFill="0" applyBorder="0" applyAlignment="0">
      <protection locked="0"/>
    </xf>
    <xf numFmtId="9" fontId="2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" fillId="0" borderId="0" quotePrefix="1" applyFont="0" applyFill="0" applyBorder="0" applyAlignment="0">
      <protection locked="0"/>
    </xf>
    <xf numFmtId="9" fontId="2" fillId="0" borderId="0" quotePrefix="1" applyFont="0" applyFill="0" applyBorder="0" applyAlignment="0">
      <protection locked="0"/>
    </xf>
    <xf numFmtId="9" fontId="1" fillId="0" borderId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53" fillId="0" borderId="0" applyNumberFormat="0" applyBorder="0" applyProtection="0"/>
    <xf numFmtId="181" fontId="53" fillId="0" borderId="0" applyBorder="0" applyProtection="0"/>
    <xf numFmtId="0" fontId="54" fillId="39" borderId="42" applyNumberFormat="0" applyAlignment="0" applyProtection="0"/>
    <xf numFmtId="185" fontId="39" fillId="0" borderId="0">
      <protection locked="0"/>
    </xf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71" fontId="2" fillId="0" borderId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9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71" fontId="2" fillId="0" borderId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7" fillId="0" borderId="0" applyFont="0" applyFill="0" applyBorder="0" applyAlignment="0" applyProtection="0"/>
    <xf numFmtId="168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182" fontId="42" fillId="0" borderId="0" applyBorder="0" applyProtection="0"/>
    <xf numFmtId="43" fontId="23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88" fontId="1" fillId="0" borderId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12" fillId="0" borderId="0"/>
    <xf numFmtId="0" fontId="25" fillId="0" borderId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0" borderId="43" applyNumberFormat="0" applyFill="0" applyAlignment="0" applyProtection="0"/>
    <xf numFmtId="0" fontId="22" fillId="0" borderId="9" applyNumberFormat="0" applyFill="0" applyAlignment="0" applyProtection="0"/>
    <xf numFmtId="0" fontId="58" fillId="0" borderId="44" applyNumberFormat="0" applyFill="0" applyAlignment="0" applyProtection="0"/>
    <xf numFmtId="0" fontId="59" fillId="0" borderId="45" applyNumberFormat="0" applyFill="0" applyAlignment="0" applyProtection="0"/>
    <xf numFmtId="0" fontId="59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85" fontId="40" fillId="0" borderId="0">
      <protection locked="0"/>
    </xf>
    <xf numFmtId="185" fontId="40" fillId="0" borderId="0">
      <protection locked="0"/>
    </xf>
    <xf numFmtId="0" fontId="61" fillId="0" borderId="46" applyNumberFormat="0" applyFill="0" applyAlignment="0" applyProtection="0"/>
    <xf numFmtId="168" fontId="5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7" fillId="0" borderId="0" quotePrefix="1" applyFont="0" applyFill="0" applyBorder="0" applyAlignment="0">
      <protection locked="0"/>
    </xf>
    <xf numFmtId="168" fontId="2" fillId="0" borderId="0" applyFont="0" applyFill="0" applyBorder="0" applyAlignment="0" applyProtection="0"/>
    <xf numFmtId="168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1" fontId="2" fillId="0" borderId="0" applyFill="0" applyBorder="0" applyAlignment="0" applyProtection="0"/>
    <xf numFmtId="168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168" fontId="2" fillId="0" borderId="0" applyFont="0" applyFill="0" applyBorder="0" applyAlignment="0" applyProtection="0"/>
    <xf numFmtId="168" fontId="41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4" fontId="3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NumberFormat="0" applyFont="0" applyFill="0" applyBorder="0" applyAlignment="0" applyProtection="0"/>
    <xf numFmtId="168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4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68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67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NumberFormat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69" fillId="0" borderId="0" applyFont="0" applyFill="0" applyBorder="0" applyAlignment="0" applyProtection="0"/>
    <xf numFmtId="0" fontId="69" fillId="0" borderId="0"/>
    <xf numFmtId="172" fontId="2" fillId="0" borderId="0" applyFont="0" applyFill="0" applyBorder="0" applyAlignment="0" applyProtection="0"/>
    <xf numFmtId="9" fontId="69" fillId="0" borderId="0" applyFont="0" applyFill="0" applyBorder="0" applyAlignment="0" applyProtection="0"/>
    <xf numFmtId="166" fontId="69" fillId="0" borderId="0" applyFont="0" applyFill="0" applyBorder="0" applyAlignment="0" applyProtection="0"/>
    <xf numFmtId="0" fontId="70" fillId="0" borderId="0"/>
    <xf numFmtId="0" fontId="70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52" fillId="0" borderId="0"/>
    <xf numFmtId="43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0" fontId="71" fillId="0" borderId="0"/>
    <xf numFmtId="43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quotePrefix="1" applyFont="0" applyFill="0" applyBorder="0" applyAlignment="0">
      <protection locked="0"/>
    </xf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1" fillId="0" borderId="0"/>
    <xf numFmtId="43" fontId="71" fillId="0" borderId="0" applyFont="0" applyFill="0" applyBorder="0" applyAlignment="0" applyProtection="0"/>
    <xf numFmtId="0" fontId="2" fillId="0" borderId="0"/>
    <xf numFmtId="0" fontId="10" fillId="0" borderId="0"/>
    <xf numFmtId="0" fontId="1" fillId="0" borderId="0"/>
    <xf numFmtId="0" fontId="1" fillId="0" borderId="0"/>
    <xf numFmtId="169" fontId="10" fillId="0" borderId="0" applyFont="0" applyFill="0" applyBorder="0" applyAlignment="0" applyProtection="0"/>
    <xf numFmtId="44" fontId="72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49" fillId="0" borderId="0"/>
    <xf numFmtId="9" fontId="72" fillId="0" borderId="0" applyFont="0" applyFill="0" applyBorder="0" applyAlignment="0" applyProtection="0"/>
    <xf numFmtId="0" fontId="4" fillId="0" borderId="0" applyNumberFormat="0" applyFill="0" applyBorder="0" applyAlignment="0" applyProtection="0"/>
    <xf numFmtId="168" fontId="2" fillId="0" borderId="0" applyFont="0" applyFill="0" applyBorder="0" applyAlignment="0" applyProtection="0"/>
    <xf numFmtId="43" fontId="72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0" fillId="0" borderId="0"/>
    <xf numFmtId="0" fontId="10" fillId="0" borderId="0"/>
    <xf numFmtId="169" fontId="2" fillId="0" borderId="0" applyFont="0" applyFill="0" applyBorder="0" applyAlignment="0" applyProtection="0"/>
    <xf numFmtId="166" fontId="41" fillId="0" borderId="0" applyFont="0" applyFill="0" applyBorder="0" applyAlignment="0" applyProtection="0"/>
    <xf numFmtId="169" fontId="1" fillId="0" borderId="0" applyFont="0" applyFill="0" applyBorder="0" applyAlignment="0" applyProtection="0"/>
    <xf numFmtId="43" fontId="72" fillId="0" borderId="0" applyFont="0" applyFill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58" borderId="0" applyNumberFormat="0" applyBorder="0" applyAlignment="0" applyProtection="0"/>
    <xf numFmtId="0" fontId="1" fillId="62" borderId="0" applyNumberFormat="0" applyBorder="0" applyAlignment="0" applyProtection="0"/>
    <xf numFmtId="0" fontId="1" fillId="64" borderId="0" applyNumberFormat="0" applyBorder="0" applyAlignment="0" applyProtection="0"/>
    <xf numFmtId="37" fontId="8" fillId="0" borderId="0"/>
    <xf numFmtId="0" fontId="14" fillId="57" borderId="0" applyNumberFormat="0" applyBorder="0" applyAlignment="0" applyProtection="0"/>
    <xf numFmtId="0" fontId="31" fillId="65" borderId="1" applyNumberFormat="0" applyAlignment="0" applyProtection="0"/>
    <xf numFmtId="0" fontId="31" fillId="65" borderId="1" applyNumberFormat="0" applyAlignment="0" applyProtection="0"/>
    <xf numFmtId="0" fontId="31" fillId="65" borderId="1" applyNumberFormat="0" applyAlignment="0" applyProtection="0"/>
    <xf numFmtId="0" fontId="73" fillId="66" borderId="1" applyNumberFormat="0" applyAlignment="0" applyProtection="0"/>
    <xf numFmtId="0" fontId="73" fillId="66" borderId="1" applyNumberFormat="0" applyAlignment="0" applyProtection="0"/>
    <xf numFmtId="0" fontId="73" fillId="66" borderId="1" applyNumberFormat="0" applyAlignment="0" applyProtection="0"/>
    <xf numFmtId="0" fontId="73" fillId="66" borderId="1" applyNumberFormat="0" applyAlignment="0" applyProtection="0"/>
    <xf numFmtId="0" fontId="15" fillId="67" borderId="2" applyNumberFormat="0" applyAlignment="0" applyProtection="0"/>
    <xf numFmtId="0" fontId="74" fillId="0" borderId="47" applyNumberFormat="0" applyFill="0" applyAlignment="0" applyProtection="0"/>
    <xf numFmtId="0" fontId="13" fillId="68" borderId="0" applyNumberFormat="0" applyBorder="0" applyAlignment="0" applyProtection="0"/>
    <xf numFmtId="0" fontId="13" fillId="69" borderId="0" applyNumberFormat="0" applyBorder="0" applyAlignment="0" applyProtection="0"/>
    <xf numFmtId="0" fontId="13" fillId="70" borderId="0" applyNumberFormat="0" applyBorder="0" applyAlignment="0" applyProtection="0"/>
    <xf numFmtId="0" fontId="13" fillId="59" borderId="0" applyNumberFormat="0" applyBorder="0" applyAlignment="0" applyProtection="0"/>
    <xf numFmtId="0" fontId="13" fillId="71" borderId="0" applyNumberFormat="0" applyBorder="0" applyAlignment="0" applyProtection="0"/>
    <xf numFmtId="0" fontId="13" fillId="72" borderId="0" applyNumberFormat="0" applyBorder="0" applyAlignment="0" applyProtection="0"/>
    <xf numFmtId="0" fontId="16" fillId="61" borderId="1" applyNumberFormat="0" applyAlignment="0" applyProtection="0"/>
    <xf numFmtId="0" fontId="16" fillId="61" borderId="1" applyNumberFormat="0" applyAlignment="0" applyProtection="0"/>
    <xf numFmtId="0" fontId="16" fillId="61" borderId="1" applyNumberFormat="0" applyAlignment="0" applyProtection="0"/>
    <xf numFmtId="0" fontId="16" fillId="61" borderId="1" applyNumberFormat="0" applyAlignment="0" applyProtection="0"/>
    <xf numFmtId="0" fontId="2" fillId="0" borderId="0"/>
    <xf numFmtId="0" fontId="18" fillId="56" borderId="0" applyNumberFormat="0" applyBorder="0" applyAlignment="0" applyProtection="0"/>
    <xf numFmtId="0" fontId="16" fillId="73" borderId="1" applyNumberFormat="0" applyAlignment="0" applyProtection="0"/>
    <xf numFmtId="0" fontId="16" fillId="73" borderId="1" applyNumberFormat="0" applyAlignment="0" applyProtection="0"/>
    <xf numFmtId="0" fontId="16" fillId="73" borderId="1" applyNumberFormat="0" applyAlignment="0" applyProtection="0"/>
    <xf numFmtId="192" fontId="1" fillId="0" borderId="0" applyFill="0" applyBorder="0" applyAlignment="0" applyProtection="0"/>
    <xf numFmtId="169" fontId="2" fillId="0" borderId="0" applyFont="0" applyFill="0" applyBorder="0" applyAlignment="0" applyProtection="0"/>
    <xf numFmtId="191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6" fontId="41" fillId="0" borderId="0" applyFont="0" applyFill="0" applyBorder="0" applyAlignment="0" applyProtection="0"/>
    <xf numFmtId="169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75" fillId="73" borderId="0" applyNumberFormat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74" borderId="7" applyNumberFormat="0" applyFont="0" applyAlignment="0" applyProtection="0"/>
    <xf numFmtId="0" fontId="1" fillId="74" borderId="7" applyNumberFormat="0" applyFont="0" applyAlignment="0" applyProtection="0"/>
    <xf numFmtId="0" fontId="1" fillId="74" borderId="7" applyNumberFormat="0" applyFont="0" applyAlignment="0" applyProtection="0"/>
    <xf numFmtId="0" fontId="32" fillId="74" borderId="7" applyNumberFormat="0" applyFont="0" applyAlignment="0" applyProtection="0"/>
    <xf numFmtId="0" fontId="32" fillId="74" borderId="7" applyNumberFormat="0" applyFont="0" applyAlignment="0" applyProtection="0"/>
    <xf numFmtId="0" fontId="32" fillId="74" borderId="7" applyNumberFormat="0" applyFont="0" applyAlignment="0" applyProtection="0"/>
    <xf numFmtId="0" fontId="19" fillId="65" borderId="8" applyNumberFormat="0" applyAlignment="0" applyProtection="0"/>
    <xf numFmtId="0" fontId="19" fillId="65" borderId="8" applyNumberFormat="0" applyAlignment="0" applyProtection="0"/>
    <xf numFmtId="0" fontId="19" fillId="65" borderId="8" applyNumberFormat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9" fillId="66" borderId="8" applyNumberFormat="0" applyAlignment="0" applyProtection="0"/>
    <xf numFmtId="0" fontId="19" fillId="66" borderId="8" applyNumberFormat="0" applyAlignment="0" applyProtection="0"/>
    <xf numFmtId="0" fontId="19" fillId="66" borderId="8" applyNumberFormat="0" applyAlignment="0" applyProtection="0"/>
    <xf numFmtId="0" fontId="19" fillId="66" borderId="8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9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76" fillId="0" borderId="48" applyNumberFormat="0" applyFill="0" applyAlignment="0" applyProtection="0"/>
    <xf numFmtId="0" fontId="77" fillId="0" borderId="49" applyNumberFormat="0" applyFill="0" applyAlignment="0" applyProtection="0"/>
    <xf numFmtId="0" fontId="77" fillId="0" borderId="0" applyNumberFormat="0" applyFill="0" applyBorder="0" applyAlignment="0" applyProtection="0"/>
    <xf numFmtId="0" fontId="78" fillId="0" borderId="50" applyNumberFormat="0" applyFill="0" applyAlignment="0" applyProtection="0"/>
    <xf numFmtId="0" fontId="78" fillId="0" borderId="50" applyNumberFormat="0" applyFill="0" applyAlignment="0" applyProtection="0"/>
    <xf numFmtId="0" fontId="78" fillId="0" borderId="50" applyNumberFormat="0" applyFill="0" applyAlignment="0" applyProtection="0"/>
    <xf numFmtId="0" fontId="78" fillId="0" borderId="50" applyNumberFormat="0" applyFill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4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70" fillId="0" borderId="0"/>
    <xf numFmtId="0" fontId="70" fillId="0" borderId="0"/>
    <xf numFmtId="9" fontId="1" fillId="0" borderId="0" applyFill="0" applyBorder="0" applyAlignment="0" applyProtection="0"/>
    <xf numFmtId="188" fontId="1" fillId="0" borderId="0" applyFill="0" applyBorder="0" applyAlignment="0" applyProtection="0"/>
    <xf numFmtId="0" fontId="1" fillId="76" borderId="0" applyNumberFormat="0" applyBorder="0" applyAlignment="0" applyProtection="0"/>
    <xf numFmtId="0" fontId="1" fillId="77" borderId="0" applyNumberFormat="0" applyBorder="0" applyAlignment="0" applyProtection="0"/>
    <xf numFmtId="0" fontId="1" fillId="78" borderId="0" applyNumberFormat="0" applyBorder="0" applyAlignment="0" applyProtection="0"/>
    <xf numFmtId="0" fontId="1" fillId="79" borderId="0" applyNumberFormat="0" applyBorder="0" applyAlignment="0" applyProtection="0"/>
    <xf numFmtId="0" fontId="1" fillId="80" borderId="0" applyNumberFormat="0" applyBorder="0" applyAlignment="0" applyProtection="0"/>
    <xf numFmtId="0" fontId="1" fillId="81" borderId="0" applyNumberFormat="0" applyBorder="0" applyAlignment="0" applyProtection="0"/>
    <xf numFmtId="0" fontId="1" fillId="82" borderId="0" applyNumberFormat="0" applyBorder="0" applyAlignment="0" applyProtection="0"/>
    <xf numFmtId="0" fontId="1" fillId="77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79" borderId="0" applyNumberFormat="0" applyBorder="0" applyAlignment="0" applyProtection="0"/>
    <xf numFmtId="0" fontId="1" fillId="86" borderId="0" applyNumberFormat="0" applyBorder="0" applyAlignment="0" applyProtection="0"/>
    <xf numFmtId="0" fontId="1" fillId="87" borderId="0" applyNumberFormat="0" applyBorder="0" applyAlignment="0" applyProtection="0"/>
    <xf numFmtId="0" fontId="1" fillId="88" borderId="0" applyNumberFormat="0" applyBorder="0" applyAlignment="0" applyProtection="0"/>
    <xf numFmtId="0" fontId="1" fillId="89" borderId="0" applyNumberFormat="0" applyBorder="0" applyAlignment="0" applyProtection="0"/>
    <xf numFmtId="0" fontId="1" fillId="81" borderId="0" applyNumberFormat="0" applyBorder="0" applyAlignment="0" applyProtection="0"/>
    <xf numFmtId="0" fontId="1" fillId="82" borderId="0" applyNumberFormat="0" applyBorder="0" applyAlignment="0" applyProtection="0"/>
    <xf numFmtId="0" fontId="1" fillId="87" borderId="0" applyNumberFormat="0" applyBorder="0" applyAlignment="0" applyProtection="0"/>
    <xf numFmtId="0" fontId="1" fillId="86" borderId="0" applyNumberFormat="0" applyBorder="0" applyAlignment="0" applyProtection="0"/>
    <xf numFmtId="0" fontId="1" fillId="90" borderId="0" applyNumberFormat="0" applyBorder="0" applyAlignment="0" applyProtection="0"/>
    <xf numFmtId="0" fontId="1" fillId="91" borderId="0" applyNumberFormat="0" applyBorder="0" applyAlignment="0" applyProtection="0"/>
    <xf numFmtId="0" fontId="1" fillId="79" borderId="0" applyNumberFormat="0" applyBorder="0" applyAlignment="0" applyProtection="0"/>
    <xf numFmtId="0" fontId="13" fillId="92" borderId="0" applyNumberFormat="0" applyBorder="0" applyAlignment="0" applyProtection="0"/>
    <xf numFmtId="0" fontId="13" fillId="93" borderId="0" applyNumberFormat="0" applyBorder="0" applyAlignment="0" applyProtection="0"/>
    <xf numFmtId="0" fontId="13" fillId="88" borderId="0" applyNumberFormat="0" applyBorder="0" applyAlignment="0" applyProtection="0"/>
    <xf numFmtId="0" fontId="13" fillId="89" borderId="0" applyNumberFormat="0" applyBorder="0" applyAlignment="0" applyProtection="0"/>
    <xf numFmtId="0" fontId="13" fillId="81" borderId="0" applyNumberFormat="0" applyBorder="0" applyAlignment="0" applyProtection="0"/>
    <xf numFmtId="0" fontId="13" fillId="94" borderId="0" applyNumberFormat="0" applyBorder="0" applyAlignment="0" applyProtection="0"/>
    <xf numFmtId="0" fontId="13" fillId="95" borderId="0" applyNumberFormat="0" applyBorder="0" applyAlignment="0" applyProtection="0"/>
    <xf numFmtId="0" fontId="13" fillId="93" borderId="0" applyNumberFormat="0" applyBorder="0" applyAlignment="0" applyProtection="0"/>
    <xf numFmtId="0" fontId="13" fillId="96" borderId="0" applyNumberFormat="0" applyBorder="0" applyAlignment="0" applyProtection="0"/>
    <xf numFmtId="0" fontId="13" fillId="79" borderId="0" applyNumberFormat="0" applyBorder="0" applyAlignment="0" applyProtection="0"/>
    <xf numFmtId="0" fontId="14" fillId="80" borderId="0" applyNumberFormat="0" applyBorder="0" applyAlignment="0" applyProtection="0"/>
    <xf numFmtId="0" fontId="73" fillId="95" borderId="1" applyNumberFormat="0" applyAlignment="0" applyProtection="0"/>
    <xf numFmtId="0" fontId="73" fillId="97" borderId="1" applyNumberFormat="0" applyAlignment="0" applyProtection="0"/>
    <xf numFmtId="0" fontId="15" fillId="98" borderId="2" applyNumberFormat="0" applyAlignment="0" applyProtection="0"/>
    <xf numFmtId="0" fontId="13" fillId="99" borderId="0" applyNumberFormat="0" applyBorder="0" applyAlignment="0" applyProtection="0"/>
    <xf numFmtId="0" fontId="13" fillId="93" borderId="0" applyNumberFormat="0" applyBorder="0" applyAlignment="0" applyProtection="0"/>
    <xf numFmtId="0" fontId="13" fillId="100" borderId="0" applyNumberFormat="0" applyBorder="0" applyAlignment="0" applyProtection="0"/>
    <xf numFmtId="0" fontId="13" fillId="101" borderId="0" applyNumberFormat="0" applyBorder="0" applyAlignment="0" applyProtection="0"/>
    <xf numFmtId="0" fontId="13" fillId="94" borderId="0" applyNumberFormat="0" applyBorder="0" applyAlignment="0" applyProtection="0"/>
    <xf numFmtId="0" fontId="13" fillId="102" borderId="0" applyNumberFormat="0" applyBorder="0" applyAlignment="0" applyProtection="0"/>
    <xf numFmtId="0" fontId="13" fillId="93" borderId="0" applyNumberFormat="0" applyBorder="0" applyAlignment="0" applyProtection="0"/>
    <xf numFmtId="0" fontId="13" fillId="103" borderId="0" applyNumberFormat="0" applyBorder="0" applyAlignment="0" applyProtection="0"/>
    <xf numFmtId="0" fontId="16" fillId="85" borderId="1" applyNumberFormat="0" applyAlignment="0" applyProtection="0"/>
    <xf numFmtId="0" fontId="16" fillId="79" borderId="1" applyNumberFormat="0" applyAlignment="0" applyProtection="0"/>
    <xf numFmtId="0" fontId="1" fillId="0" borderId="0"/>
    <xf numFmtId="195" fontId="1" fillId="0" borderId="0" applyFill="0" applyBorder="0" applyAlignment="0" applyProtection="0"/>
    <xf numFmtId="169" fontId="2" fillId="0" borderId="0" applyFill="0" applyBorder="0" applyAlignment="0" applyProtection="0"/>
    <xf numFmtId="0" fontId="79" fillId="0" borderId="0" applyBorder="0" applyProtection="0"/>
    <xf numFmtId="0" fontId="2" fillId="81" borderId="7" applyNumberFormat="0" applyAlignment="0" applyProtection="0"/>
    <xf numFmtId="0" fontId="19" fillId="95" borderId="8" applyNumberFormat="0" applyAlignment="0" applyProtection="0"/>
    <xf numFmtId="0" fontId="19" fillId="97" borderId="8" applyNumberFormat="0" applyAlignment="0" applyProtection="0"/>
    <xf numFmtId="0" fontId="80" fillId="0" borderId="0" applyNumberFormat="0" applyFill="0" applyBorder="0" applyAlignment="0" applyProtection="0"/>
    <xf numFmtId="0" fontId="34" fillId="0" borderId="51" applyNumberFormat="0" applyFill="0" applyAlignment="0" applyProtection="0"/>
    <xf numFmtId="0" fontId="81" fillId="0" borderId="0" applyNumberFormat="0" applyFill="0" applyBorder="0" applyAlignment="0" applyProtection="0"/>
    <xf numFmtId="0" fontId="76" fillId="0" borderId="48" applyNumberFormat="0" applyFill="0" applyAlignment="0" applyProtection="0"/>
    <xf numFmtId="0" fontId="35" fillId="0" borderId="48" applyNumberFormat="0" applyFill="0" applyAlignment="0" applyProtection="0"/>
    <xf numFmtId="0" fontId="77" fillId="0" borderId="49" applyNumberFormat="0" applyFill="0" applyAlignment="0" applyProtection="0"/>
    <xf numFmtId="0" fontId="36" fillId="0" borderId="52" applyNumberFormat="0" applyFill="0" applyAlignment="0" applyProtection="0"/>
    <xf numFmtId="0" fontId="7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8" fillId="0" borderId="50" applyNumberFormat="0" applyFill="0" applyAlignment="0" applyProtection="0"/>
    <xf numFmtId="0" fontId="78" fillId="0" borderId="53" applyNumberFormat="0" applyFill="0" applyAlignment="0" applyProtection="0"/>
    <xf numFmtId="43" fontId="2" fillId="0" borderId="0" applyFont="0" applyFill="0" applyBorder="0" applyAlignment="0" applyProtection="0"/>
    <xf numFmtId="194" fontId="1" fillId="0" borderId="0"/>
    <xf numFmtId="169" fontId="2" fillId="0" borderId="0" applyFill="0" applyBorder="0" applyAlignment="0" applyProtection="0"/>
    <xf numFmtId="166" fontId="4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79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2" fillId="0" borderId="0"/>
    <xf numFmtId="169" fontId="2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82" fillId="75" borderId="0" applyNumberFormat="0" applyBorder="0" applyAlignment="0" applyProtection="0"/>
    <xf numFmtId="0" fontId="83" fillId="0" borderId="0"/>
    <xf numFmtId="168" fontId="2" fillId="0" borderId="0" applyFont="0" applyFill="0" applyBorder="0" applyAlignment="0" applyProtection="0"/>
    <xf numFmtId="168" fontId="41" fillId="0" borderId="0" applyFont="0" applyFill="0" applyBorder="0" applyAlignment="0" applyProtection="0"/>
    <xf numFmtId="9" fontId="52" fillId="0" borderId="0" applyFont="0" applyFill="0" applyBorder="0" applyAlignment="0" applyProtection="0"/>
    <xf numFmtId="166" fontId="52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43" fontId="2" fillId="0" borderId="0" quotePrefix="1" applyFont="0" applyFill="0" applyBorder="0" applyAlignment="0">
      <protection locked="0"/>
    </xf>
    <xf numFmtId="0" fontId="41" fillId="0" borderId="0"/>
    <xf numFmtId="0" fontId="10" fillId="0" borderId="0"/>
    <xf numFmtId="0" fontId="41" fillId="0" borderId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41" fillId="0" borderId="0"/>
    <xf numFmtId="9" fontId="2" fillId="0" borderId="0" applyFont="0" applyFill="0" applyBorder="0" applyAlignment="0" applyProtection="0"/>
    <xf numFmtId="171" fontId="2" fillId="0" borderId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41" fillId="0" borderId="0"/>
  </cellStyleXfs>
  <cellXfs count="360">
    <xf numFmtId="0" fontId="0" fillId="0" borderId="0" xfId="0"/>
    <xf numFmtId="0" fontId="3" fillId="0" borderId="0" xfId="238" applyFont="1" applyFill="1" applyBorder="1" applyAlignment="1">
      <alignment horizontal="right" vertical="center" wrapText="1"/>
    </xf>
    <xf numFmtId="9" fontId="2" fillId="0" borderId="11" xfId="143" applyNumberFormat="1" applyFont="1" applyFill="1" applyBorder="1" applyAlignment="1">
      <alignment horizontal="center" vertical="center"/>
    </xf>
    <xf numFmtId="9" fontId="2" fillId="0" borderId="12" xfId="143" applyNumberFormat="1" applyFont="1" applyFill="1" applyBorder="1" applyAlignment="1">
      <alignment horizontal="center" vertical="center"/>
    </xf>
    <xf numFmtId="43" fontId="3" fillId="0" borderId="13" xfId="396" applyFont="1" applyFill="1" applyBorder="1" applyAlignment="1" applyProtection="1">
      <alignment horizontal="center" vertical="center" wrapText="1"/>
    </xf>
    <xf numFmtId="169" fontId="3" fillId="0" borderId="13" xfId="85" applyNumberFormat="1" applyFont="1" applyFill="1" applyBorder="1" applyAlignment="1">
      <alignment horizontal="center" vertical="center"/>
    </xf>
    <xf numFmtId="0" fontId="62" fillId="0" borderId="0" xfId="0" applyFont="1"/>
    <xf numFmtId="4" fontId="2" fillId="0" borderId="0" xfId="390" applyNumberFormat="1" applyFont="1" applyFill="1" applyBorder="1" applyAlignment="1">
      <alignment horizontal="right" vertical="center"/>
    </xf>
    <xf numFmtId="4" fontId="2" fillId="0" borderId="10" xfId="390" applyNumberFormat="1" applyFont="1" applyFill="1" applyBorder="1" applyAlignment="1">
      <alignment horizontal="right" vertical="center"/>
    </xf>
    <xf numFmtId="0" fontId="2" fillId="0" borderId="0" xfId="121"/>
    <xf numFmtId="0" fontId="3" fillId="49" borderId="10" xfId="143" quotePrefix="1" applyNumberFormat="1" applyFont="1" applyFill="1" applyBorder="1" applyAlignment="1">
      <alignment horizontal="center" vertical="center"/>
    </xf>
    <xf numFmtId="170" fontId="3" fillId="0" borderId="0" xfId="118" applyNumberFormat="1" applyFont="1" applyFill="1" applyBorder="1" applyAlignment="1">
      <alignment horizontal="center" vertical="center" wrapText="1"/>
    </xf>
    <xf numFmtId="0" fontId="10" fillId="50" borderId="0" xfId="121" applyFont="1" applyFill="1"/>
    <xf numFmtId="0" fontId="10" fillId="0" borderId="0" xfId="118" applyFont="1"/>
    <xf numFmtId="0" fontId="4" fillId="50" borderId="0" xfId="121" applyFont="1" applyFill="1"/>
    <xf numFmtId="0" fontId="2" fillId="50" borderId="0" xfId="121" applyFont="1" applyFill="1"/>
    <xf numFmtId="0" fontId="2" fillId="0" borderId="0" xfId="118"/>
    <xf numFmtId="0" fontId="2" fillId="0" borderId="0" xfId="121" applyFont="1"/>
    <xf numFmtId="0" fontId="2" fillId="0" borderId="0" xfId="118" applyFont="1"/>
    <xf numFmtId="10" fontId="3" fillId="0" borderId="10" xfId="25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8" fontId="3" fillId="51" borderId="10" xfId="390" applyFont="1" applyFill="1" applyBorder="1" applyAlignment="1" applyProtection="1">
      <alignment horizontal="center" vertical="center"/>
      <protection locked="0"/>
    </xf>
    <xf numFmtId="10" fontId="3" fillId="51" borderId="10" xfId="143" applyNumberFormat="1" applyFont="1" applyFill="1" applyBorder="1" applyAlignment="1">
      <alignment horizontal="center" vertical="center"/>
    </xf>
    <xf numFmtId="10" fontId="3" fillId="51" borderId="10" xfId="250" applyNumberFormat="1" applyFont="1" applyFill="1" applyBorder="1" applyAlignment="1">
      <alignment horizontal="center" vertical="center"/>
    </xf>
    <xf numFmtId="0" fontId="2" fillId="0" borderId="0" xfId="121" applyAlignment="1"/>
    <xf numFmtId="0" fontId="2" fillId="0" borderId="0" xfId="121" applyFill="1"/>
    <xf numFmtId="179" fontId="41" fillId="0" borderId="0" xfId="421" applyNumberFormat="1" applyFont="1" applyFill="1"/>
    <xf numFmtId="175" fontId="41" fillId="0" borderId="0" xfId="421" applyNumberFormat="1" applyFont="1" applyFill="1"/>
    <xf numFmtId="0" fontId="3" fillId="50" borderId="0" xfId="121" applyFont="1" applyFill="1"/>
    <xf numFmtId="10" fontId="2" fillId="50" borderId="0" xfId="270" applyNumberFormat="1" applyFont="1" applyFill="1"/>
    <xf numFmtId="173" fontId="2" fillId="50" borderId="0" xfId="270" applyNumberFormat="1" applyFont="1" applyFill="1"/>
    <xf numFmtId="171" fontId="3" fillId="0" borderId="17" xfId="401" applyFont="1" applyFill="1" applyBorder="1" applyAlignment="1">
      <alignment horizontal="center" vertical="center" wrapText="1"/>
    </xf>
    <xf numFmtId="49" fontId="2" fillId="0" borderId="10" xfId="250" applyNumberFormat="1" applyFont="1" applyFill="1" applyBorder="1" applyAlignment="1">
      <alignment horizontal="center" vertical="center"/>
    </xf>
    <xf numFmtId="4" fontId="2" fillId="0" borderId="10" xfId="411" applyNumberFormat="1" applyFont="1" applyFill="1" applyBorder="1" applyAlignment="1" applyProtection="1">
      <alignment horizontal="right" vertical="center"/>
    </xf>
    <xf numFmtId="0" fontId="2" fillId="0" borderId="0" xfId="131" applyFont="1" applyFill="1" applyBorder="1" applyAlignment="1">
      <alignment horizontal="center" vertical="center"/>
    </xf>
    <xf numFmtId="0" fontId="2" fillId="0" borderId="0" xfId="131" applyFont="1" applyFill="1" applyBorder="1" applyAlignment="1">
      <alignment vertical="center" wrapText="1"/>
    </xf>
    <xf numFmtId="4" fontId="2" fillId="0" borderId="0" xfId="390" applyNumberFormat="1" applyFont="1" applyFill="1" applyBorder="1" applyAlignment="1">
      <alignment vertical="center"/>
    </xf>
    <xf numFmtId="4" fontId="2" fillId="0" borderId="0" xfId="131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47" applyFont="1" applyAlignment="1">
      <alignment horizontal="left" vertical="center" wrapText="1"/>
    </xf>
    <xf numFmtId="0" fontId="3" fillId="0" borderId="0" xfId="118" applyFont="1" applyAlignment="1">
      <alignment vertical="center"/>
    </xf>
    <xf numFmtId="0" fontId="3" fillId="0" borderId="0" xfId="118" applyFont="1" applyAlignment="1">
      <alignment horizontal="left" vertical="center"/>
    </xf>
    <xf numFmtId="0" fontId="2" fillId="0" borderId="10" xfId="0" quotePrefix="1" applyNumberFormat="1" applyFont="1" applyFill="1" applyBorder="1" applyAlignment="1">
      <alignment horizontal="center" vertical="center"/>
    </xf>
    <xf numFmtId="0" fontId="2" fillId="0" borderId="0" xfId="131" applyFont="1" applyFill="1" applyBorder="1" applyAlignment="1">
      <alignment horizontal="center" vertical="center" wrapText="1"/>
    </xf>
    <xf numFmtId="0" fontId="2" fillId="0" borderId="0" xfId="131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63" fillId="0" borderId="0" xfId="118" applyFont="1" applyFill="1" applyBorder="1" applyAlignment="1">
      <alignment horizontal="center" vertical="center"/>
    </xf>
    <xf numFmtId="0" fontId="2" fillId="50" borderId="0" xfId="0" applyFont="1" applyFill="1" applyBorder="1" applyAlignment="1">
      <alignment horizontal="center" vertical="center"/>
    </xf>
    <xf numFmtId="0" fontId="2" fillId="50" borderId="0" xfId="121" applyFont="1" applyFill="1" applyBorder="1"/>
    <xf numFmtId="0" fontId="2" fillId="0" borderId="0" xfId="118" applyFont="1" applyFill="1"/>
    <xf numFmtId="0" fontId="2" fillId="0" borderId="0" xfId="0" applyFont="1" applyFill="1" applyBorder="1" applyAlignment="1">
      <alignment horizontal="center" vertical="center"/>
    </xf>
    <xf numFmtId="0" fontId="2" fillId="0" borderId="0" xfId="121" applyFont="1" applyFill="1" applyBorder="1"/>
    <xf numFmtId="0" fontId="2" fillId="0" borderId="0" xfId="121" applyFont="1" applyFill="1"/>
    <xf numFmtId="0" fontId="3" fillId="0" borderId="0" xfId="121" applyFont="1" applyFill="1" applyAlignment="1"/>
    <xf numFmtId="0" fontId="62" fillId="0" borderId="0" xfId="0" applyFont="1" applyFill="1"/>
    <xf numFmtId="0" fontId="10" fillId="0" borderId="0" xfId="121" applyFont="1"/>
    <xf numFmtId="0" fontId="10" fillId="50" borderId="0" xfId="133" applyFont="1" applyFill="1" applyAlignment="1">
      <alignment horizontal="center"/>
    </xf>
    <xf numFmtId="0" fontId="4" fillId="50" borderId="0" xfId="239" applyFont="1" applyFill="1" applyAlignment="1">
      <alignment horizontal="center" wrapText="1"/>
    </xf>
    <xf numFmtId="0" fontId="10" fillId="50" borderId="0" xfId="146" applyFont="1" applyFill="1" applyBorder="1" applyAlignment="1">
      <alignment horizontal="center"/>
    </xf>
    <xf numFmtId="0" fontId="4" fillId="50" borderId="0" xfId="146" applyFont="1" applyFill="1" applyBorder="1" applyAlignment="1">
      <alignment horizontal="center"/>
    </xf>
    <xf numFmtId="0" fontId="3" fillId="19" borderId="20" xfId="146" applyFont="1" applyFill="1" applyBorder="1" applyAlignment="1">
      <alignment horizontal="center" vertical="center"/>
    </xf>
    <xf numFmtId="0" fontId="3" fillId="19" borderId="21" xfId="146" applyFont="1" applyFill="1" applyBorder="1" applyAlignment="1">
      <alignment vertical="center"/>
    </xf>
    <xf numFmtId="0" fontId="2" fillId="16" borderId="23" xfId="146" applyFont="1" applyFill="1" applyBorder="1" applyAlignment="1">
      <alignment horizontal="center" vertical="center"/>
    </xf>
    <xf numFmtId="0" fontId="2" fillId="16" borderId="26" xfId="146" applyFont="1" applyFill="1" applyBorder="1" applyAlignment="1">
      <alignment horizontal="center" vertical="center"/>
    </xf>
    <xf numFmtId="0" fontId="2" fillId="16" borderId="29" xfId="146" applyFont="1" applyFill="1" applyBorder="1" applyAlignment="1">
      <alignment horizontal="center" vertical="center"/>
    </xf>
    <xf numFmtId="0" fontId="2" fillId="16" borderId="30" xfId="146" applyFont="1" applyFill="1" applyBorder="1" applyAlignment="1">
      <alignment horizontal="left" vertical="center"/>
    </xf>
    <xf numFmtId="0" fontId="3" fillId="16" borderId="26" xfId="146" applyFont="1" applyFill="1" applyBorder="1" applyAlignment="1">
      <alignment horizontal="center" vertical="center"/>
    </xf>
    <xf numFmtId="0" fontId="3" fillId="16" borderId="0" xfId="146" applyFont="1" applyFill="1" applyBorder="1" applyAlignment="1">
      <alignment horizontal="left" vertical="center"/>
    </xf>
    <xf numFmtId="0" fontId="3" fillId="16" borderId="20" xfId="146" applyFont="1" applyFill="1" applyBorder="1" applyAlignment="1">
      <alignment horizontal="center" vertical="center"/>
    </xf>
    <xf numFmtId="0" fontId="3" fillId="16" borderId="21" xfId="146" applyFont="1" applyFill="1" applyBorder="1" applyAlignment="1">
      <alignment vertical="center"/>
    </xf>
    <xf numFmtId="0" fontId="2" fillId="50" borderId="0" xfId="146" applyFont="1" applyFill="1" applyBorder="1" applyAlignment="1">
      <alignment horizontal="left" vertical="center"/>
    </xf>
    <xf numFmtId="0" fontId="3" fillId="16" borderId="21" xfId="146" applyFont="1" applyFill="1" applyBorder="1" applyAlignment="1">
      <alignment horizontal="left" vertical="center"/>
    </xf>
    <xf numFmtId="0" fontId="2" fillId="16" borderId="21" xfId="146" applyFont="1" applyFill="1" applyBorder="1" applyAlignment="1">
      <alignment horizontal="left" vertical="center"/>
    </xf>
    <xf numFmtId="0" fontId="2" fillId="16" borderId="33" xfId="146" applyFont="1" applyFill="1" applyBorder="1" applyAlignment="1">
      <alignment vertical="center"/>
    </xf>
    <xf numFmtId="172" fontId="3" fillId="16" borderId="33" xfId="146" applyNumberFormat="1" applyFont="1" applyFill="1" applyBorder="1" applyAlignment="1">
      <alignment horizontal="center" vertical="center"/>
    </xf>
    <xf numFmtId="10" fontId="3" fillId="19" borderId="20" xfId="146" applyNumberFormat="1" applyFont="1" applyFill="1" applyBorder="1" applyAlignment="1">
      <alignment horizontal="center" vertical="center"/>
    </xf>
    <xf numFmtId="0" fontId="2" fillId="0" borderId="0" xfId="121" applyFont="1" applyAlignment="1">
      <alignment horizontal="center"/>
    </xf>
    <xf numFmtId="0" fontId="3" fillId="0" borderId="0" xfId="118" applyNumberFormat="1" applyFont="1" applyFill="1" applyBorder="1" applyAlignment="1">
      <alignment horizontal="center" vertical="center" wrapText="1"/>
    </xf>
    <xf numFmtId="0" fontId="2" fillId="0" borderId="0" xfId="131" applyNumberFormat="1" applyFont="1" applyFill="1" applyBorder="1" applyAlignment="1">
      <alignment horizontal="center" vertical="center"/>
    </xf>
    <xf numFmtId="168" fontId="2" fillId="0" borderId="0" xfId="390" applyFont="1" applyFill="1" applyAlignment="1">
      <alignment horizontal="center" vertical="center"/>
    </xf>
    <xf numFmtId="168" fontId="2" fillId="0" borderId="0" xfId="390" applyFont="1" applyFill="1"/>
    <xf numFmtId="168" fontId="3" fillId="0" borderId="0" xfId="390" applyFont="1" applyFill="1" applyAlignment="1"/>
    <xf numFmtId="168" fontId="3" fillId="0" borderId="0" xfId="390" applyFont="1" applyFill="1" applyBorder="1" applyAlignment="1" applyProtection="1">
      <alignment vertical="center" wrapText="1"/>
    </xf>
    <xf numFmtId="168" fontId="3" fillId="0" borderId="0" xfId="390" applyFont="1" applyAlignment="1">
      <alignment vertical="center"/>
    </xf>
    <xf numFmtId="168" fontId="62" fillId="0" borderId="0" xfId="390" applyFont="1" applyFill="1"/>
    <xf numFmtId="168" fontId="62" fillId="0" borderId="0" xfId="390" applyFont="1"/>
    <xf numFmtId="0" fontId="62" fillId="50" borderId="0" xfId="0" applyFont="1" applyFill="1"/>
    <xf numFmtId="0" fontId="2" fillId="50" borderId="0" xfId="121" applyFont="1" applyFill="1" applyAlignment="1">
      <alignment horizontal="center"/>
    </xf>
    <xf numFmtId="0" fontId="2" fillId="50" borderId="0" xfId="121" applyFill="1"/>
    <xf numFmtId="0" fontId="2" fillId="0" borderId="10" xfId="0" quotePrefix="1" applyNumberFormat="1" applyFont="1" applyFill="1" applyBorder="1" applyAlignment="1">
      <alignment horizontal="center" vertical="center" wrapText="1"/>
    </xf>
    <xf numFmtId="190" fontId="2" fillId="0" borderId="0" xfId="0" applyNumberFormat="1" applyFont="1" applyFill="1" applyAlignment="1">
      <alignment horizontal="center" vertical="center"/>
    </xf>
    <xf numFmtId="190" fontId="2" fillId="0" borderId="0" xfId="121" applyNumberFormat="1" applyFont="1" applyFill="1"/>
    <xf numFmtId="190" fontId="2" fillId="0" borderId="0" xfId="121" applyNumberFormat="1" applyFont="1" applyFill="1" applyBorder="1"/>
    <xf numFmtId="190" fontId="3" fillId="0" borderId="0" xfId="121" applyNumberFormat="1" applyFont="1" applyFill="1" applyAlignment="1"/>
    <xf numFmtId="190" fontId="3" fillId="0" borderId="0" xfId="1" applyNumberFormat="1" applyFont="1" applyFill="1" applyBorder="1" applyAlignment="1" applyProtection="1">
      <alignment vertical="center" wrapText="1"/>
    </xf>
    <xf numFmtId="190" fontId="3" fillId="0" borderId="0" xfId="118" applyNumberFormat="1" applyFont="1" applyAlignment="1">
      <alignment vertical="center"/>
    </xf>
    <xf numFmtId="190" fontId="62" fillId="0" borderId="0" xfId="0" applyNumberFormat="1" applyFont="1" applyFill="1"/>
    <xf numFmtId="190" fontId="62" fillId="0" borderId="0" xfId="0" applyNumberFormat="1" applyFont="1"/>
    <xf numFmtId="168" fontId="2" fillId="0" borderId="0" xfId="390" applyFont="1" applyFill="1" applyBorder="1"/>
    <xf numFmtId="49" fontId="2" fillId="0" borderId="10" xfId="397" applyNumberFormat="1" applyFont="1" applyFill="1" applyBorder="1" applyAlignment="1" applyProtection="1">
      <alignment horizontal="center" vertical="center"/>
    </xf>
    <xf numFmtId="0" fontId="3" fillId="52" borderId="10" xfId="0" applyFont="1" applyFill="1" applyBorder="1" applyAlignment="1">
      <alignment horizontal="center" vertical="center"/>
    </xf>
    <xf numFmtId="0" fontId="3" fillId="52" borderId="10" xfId="0" applyNumberFormat="1" applyFont="1" applyFill="1" applyBorder="1" applyAlignment="1">
      <alignment horizontal="center" vertical="center"/>
    </xf>
    <xf numFmtId="0" fontId="3" fillId="52" borderId="10" xfId="0" applyFont="1" applyFill="1" applyBorder="1" applyAlignment="1">
      <alignment horizontal="center" vertical="center" wrapText="1"/>
    </xf>
    <xf numFmtId="49" fontId="62" fillId="0" borderId="10" xfId="0" applyNumberFormat="1" applyFont="1" applyFill="1" applyBorder="1" applyAlignment="1">
      <alignment vertical="center" wrapText="1"/>
    </xf>
    <xf numFmtId="49" fontId="62" fillId="0" borderId="10" xfId="0" applyNumberFormat="1" applyFont="1" applyBorder="1" applyAlignment="1">
      <alignment vertical="center" wrapText="1"/>
    </xf>
    <xf numFmtId="49" fontId="2" fillId="0" borderId="10" xfId="0" quotePrefix="1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118" applyFont="1" applyAlignment="1">
      <alignment vertical="center"/>
    </xf>
    <xf numFmtId="0" fontId="10" fillId="0" borderId="0" xfId="118" applyNumberFormat="1" applyFont="1" applyAlignment="1">
      <alignment horizontal="center" vertical="center"/>
    </xf>
    <xf numFmtId="0" fontId="10" fillId="0" borderId="0" xfId="118" applyFont="1" applyAlignment="1">
      <alignment horizontal="center" vertical="center" wrapText="1"/>
    </xf>
    <xf numFmtId="0" fontId="10" fillId="0" borderId="0" xfId="118" applyFont="1" applyAlignment="1">
      <alignment horizontal="center" vertical="center"/>
    </xf>
    <xf numFmtId="4" fontId="10" fillId="0" borderId="0" xfId="118" applyNumberFormat="1" applyFont="1" applyAlignment="1">
      <alignment horizontal="right" vertical="center"/>
    </xf>
    <xf numFmtId="0" fontId="4" fillId="50" borderId="0" xfId="1" applyNumberFormat="1" applyFont="1" applyFill="1" applyBorder="1" applyAlignment="1" applyProtection="1">
      <alignment vertical="center"/>
    </xf>
    <xf numFmtId="0" fontId="4" fillId="0" borderId="0" xfId="1" applyNumberFormat="1" applyFont="1" applyFill="1" applyBorder="1" applyAlignment="1" applyProtection="1">
      <alignment vertical="center" wrapText="1"/>
    </xf>
    <xf numFmtId="0" fontId="4" fillId="0" borderId="0" xfId="118" applyFont="1" applyAlignment="1">
      <alignment vertical="center"/>
    </xf>
    <xf numFmtId="0" fontId="4" fillId="0" borderId="0" xfId="118" applyFont="1" applyAlignment="1">
      <alignment horizontal="left" vertical="center"/>
    </xf>
    <xf numFmtId="0" fontId="10" fillId="50" borderId="0" xfId="0" applyFont="1" applyFill="1" applyAlignment="1">
      <alignment horizontal="center" vertical="center"/>
    </xf>
    <xf numFmtId="0" fontId="4" fillId="50" borderId="0" xfId="118" applyFont="1" applyFill="1" applyAlignment="1">
      <alignment vertical="center"/>
    </xf>
    <xf numFmtId="10" fontId="2" fillId="0" borderId="11" xfId="143" applyNumberFormat="1" applyFont="1" applyFill="1" applyBorder="1" applyAlignment="1">
      <alignment horizontal="center" vertical="center"/>
    </xf>
    <xf numFmtId="169" fontId="62" fillId="50" borderId="0" xfId="84" applyFont="1" applyFill="1"/>
    <xf numFmtId="0" fontId="4" fillId="50" borderId="0" xfId="143" applyNumberFormat="1" applyFont="1" applyFill="1" applyBorder="1" applyAlignment="1"/>
    <xf numFmtId="169" fontId="3" fillId="0" borderId="13" xfId="84" applyFont="1" applyFill="1" applyBorder="1" applyAlignment="1" applyProtection="1">
      <alignment horizontal="center" vertical="center" wrapText="1"/>
    </xf>
    <xf numFmtId="169" fontId="3" fillId="0" borderId="13" xfId="84" applyFont="1" applyFill="1" applyBorder="1" applyAlignment="1">
      <alignment horizontal="center" vertical="center"/>
    </xf>
    <xf numFmtId="169" fontId="3" fillId="53" borderId="10" xfId="84" applyFont="1" applyFill="1" applyBorder="1" applyAlignment="1" applyProtection="1">
      <alignment horizontal="center" vertical="center"/>
      <protection locked="0"/>
    </xf>
    <xf numFmtId="10" fontId="3" fillId="53" borderId="10" xfId="145" applyNumberFormat="1" applyFont="1" applyFill="1" applyBorder="1" applyAlignment="1">
      <alignment horizontal="center" vertical="center"/>
    </xf>
    <xf numFmtId="10" fontId="3" fillId="53" borderId="10" xfId="143" applyNumberFormat="1" applyFont="1" applyFill="1" applyBorder="1" applyAlignment="1">
      <alignment horizontal="center" vertical="center"/>
    </xf>
    <xf numFmtId="169" fontId="3" fillId="53" borderId="10" xfId="85" applyFont="1" applyFill="1" applyBorder="1" applyAlignment="1">
      <alignment vertical="center"/>
    </xf>
    <xf numFmtId="10" fontId="3" fillId="53" borderId="10" xfId="270" applyNumberFormat="1" applyFont="1" applyFill="1" applyBorder="1" applyAlignment="1">
      <alignment horizontal="center" vertical="center"/>
    </xf>
    <xf numFmtId="10" fontId="3" fillId="53" borderId="10" xfId="250" applyNumberFormat="1" applyFont="1" applyFill="1" applyBorder="1" applyAlignment="1">
      <alignment horizontal="center" vertical="center"/>
    </xf>
    <xf numFmtId="169" fontId="3" fillId="51" borderId="10" xfId="84" applyFont="1" applyFill="1" applyBorder="1" applyAlignment="1" applyProtection="1">
      <alignment horizontal="center" vertical="center"/>
      <protection locked="0"/>
    </xf>
    <xf numFmtId="10" fontId="3" fillId="51" borderId="10" xfId="145" applyNumberFormat="1" applyFont="1" applyFill="1" applyBorder="1" applyAlignment="1">
      <alignment horizontal="center" vertical="center"/>
    </xf>
    <xf numFmtId="169" fontId="3" fillId="51" borderId="10" xfId="84" applyFont="1" applyFill="1" applyBorder="1" applyAlignment="1">
      <alignment vertical="center"/>
    </xf>
    <xf numFmtId="0" fontId="3" fillId="51" borderId="10" xfId="143" applyFont="1" applyFill="1" applyBorder="1" applyAlignment="1">
      <alignment horizontal="center"/>
    </xf>
    <xf numFmtId="10" fontId="3" fillId="51" borderId="10" xfId="270" applyNumberFormat="1" applyFont="1" applyFill="1" applyBorder="1" applyAlignment="1">
      <alignment horizontal="center" vertical="center"/>
    </xf>
    <xf numFmtId="169" fontId="3" fillId="54" borderId="10" xfId="84" applyFont="1" applyFill="1" applyBorder="1" applyAlignment="1" applyProtection="1">
      <alignment horizontal="center" vertical="center"/>
      <protection locked="0"/>
    </xf>
    <xf numFmtId="10" fontId="3" fillId="54" borderId="10" xfId="145" applyNumberFormat="1" applyFont="1" applyFill="1" applyBorder="1" applyAlignment="1">
      <alignment horizontal="center" vertical="center"/>
    </xf>
    <xf numFmtId="10" fontId="3" fillId="54" borderId="10" xfId="143" applyNumberFormat="1" applyFont="1" applyFill="1" applyBorder="1" applyAlignment="1">
      <alignment horizontal="center" vertical="center"/>
    </xf>
    <xf numFmtId="169" fontId="3" fillId="54" borderId="10" xfId="84" applyFont="1" applyFill="1" applyBorder="1" applyAlignment="1">
      <alignment vertical="center"/>
    </xf>
    <xf numFmtId="169" fontId="3" fillId="54" borderId="10" xfId="84" applyFont="1" applyFill="1" applyBorder="1" applyAlignment="1">
      <alignment horizontal="center"/>
    </xf>
    <xf numFmtId="10" fontId="3" fillId="54" borderId="10" xfId="270" applyNumberFormat="1" applyFont="1" applyFill="1" applyBorder="1" applyAlignment="1">
      <alignment horizontal="center" vertical="center"/>
    </xf>
    <xf numFmtId="10" fontId="3" fillId="54" borderId="10" xfId="250" applyNumberFormat="1" applyFont="1" applyFill="1" applyBorder="1" applyAlignment="1">
      <alignment horizontal="center" vertical="center"/>
    </xf>
    <xf numFmtId="0" fontId="65" fillId="50" borderId="0" xfId="0" applyFont="1" applyFill="1" applyAlignment="1">
      <alignment horizontal="center" vertical="center"/>
    </xf>
    <xf numFmtId="0" fontId="64" fillId="50" borderId="0" xfId="1" applyNumberFormat="1" applyFont="1" applyFill="1" applyBorder="1" applyAlignment="1" applyProtection="1">
      <alignment vertical="center"/>
    </xf>
    <xf numFmtId="0" fontId="64" fillId="50" borderId="0" xfId="118" applyFont="1" applyFill="1" applyAlignment="1">
      <alignment vertical="center"/>
    </xf>
    <xf numFmtId="179" fontId="41" fillId="0" borderId="0" xfId="426" applyNumberFormat="1" applyFont="1" applyFill="1"/>
    <xf numFmtId="175" fontId="41" fillId="0" borderId="0" xfId="426" applyNumberFormat="1" applyFont="1" applyFill="1"/>
    <xf numFmtId="0" fontId="2" fillId="0" borderId="0" xfId="131" applyFont="1" applyFill="1" applyAlignment="1">
      <alignment vertical="center"/>
    </xf>
    <xf numFmtId="0" fontId="68" fillId="0" borderId="0" xfId="0" applyFont="1" applyFill="1" applyAlignment="1">
      <alignment vertical="center"/>
    </xf>
    <xf numFmtId="0" fontId="2" fillId="0" borderId="10" xfId="0" applyFont="1" applyFill="1" applyBorder="1" applyAlignment="1">
      <alignment horizontal="justify" vertical="center" wrapText="1"/>
    </xf>
    <xf numFmtId="168" fontId="2" fillId="0" borderId="0" xfId="390" applyFont="1" applyAlignment="1">
      <alignment horizontal="center" vertical="center"/>
    </xf>
    <xf numFmtId="168" fontId="2" fillId="0" borderId="0" xfId="390" applyFont="1" applyFill="1" applyAlignment="1">
      <alignment vertical="center"/>
    </xf>
    <xf numFmtId="0" fontId="62" fillId="0" borderId="10" xfId="0" applyFont="1" applyFill="1" applyBorder="1" applyAlignment="1">
      <alignment horizontal="center" vertical="center"/>
    </xf>
    <xf numFmtId="0" fontId="68" fillId="0" borderId="0" xfId="0" applyFont="1" applyAlignment="1">
      <alignment horizontal="center" vertical="center"/>
    </xf>
    <xf numFmtId="4" fontId="68" fillId="0" borderId="0" xfId="118" applyNumberFormat="1" applyFont="1" applyAlignment="1">
      <alignment horizontal="right" vertical="center"/>
    </xf>
    <xf numFmtId="0" fontId="63" fillId="52" borderId="10" xfId="0" applyFont="1" applyFill="1" applyBorder="1" applyAlignment="1">
      <alignment horizontal="center" vertical="center" wrapText="1"/>
    </xf>
    <xf numFmtId="4" fontId="62" fillId="0" borderId="10" xfId="85" applyNumberFormat="1" applyFont="1" applyFill="1" applyBorder="1" applyAlignment="1">
      <alignment horizontal="right" vertical="center"/>
    </xf>
    <xf numFmtId="4" fontId="62" fillId="0" borderId="0" xfId="390" applyNumberFormat="1" applyFont="1" applyFill="1" applyBorder="1" applyAlignment="1">
      <alignment horizontal="right" vertical="center"/>
    </xf>
    <xf numFmtId="0" fontId="62" fillId="0" borderId="10" xfId="0" applyNumberFormat="1" applyFont="1" applyBorder="1" applyAlignment="1">
      <alignment horizontal="center" vertical="center" wrapText="1"/>
    </xf>
    <xf numFmtId="49" fontId="2" fillId="0" borderId="10" xfId="0" quotePrefix="1" applyNumberFormat="1" applyFont="1" applyFill="1" applyBorder="1" applyAlignment="1">
      <alignment horizontal="center" vertical="center" wrapText="1"/>
    </xf>
    <xf numFmtId="0" fontId="3" fillId="55" borderId="18" xfId="0" applyFont="1" applyFill="1" applyBorder="1" applyAlignment="1">
      <alignment vertical="center"/>
    </xf>
    <xf numFmtId="0" fontId="3" fillId="55" borderId="16" xfId="0" applyFont="1" applyFill="1" applyBorder="1" applyAlignment="1">
      <alignment horizontal="center" vertical="center"/>
    </xf>
    <xf numFmtId="0" fontId="3" fillId="55" borderId="16" xfId="0" applyFont="1" applyFill="1" applyBorder="1" applyAlignment="1">
      <alignment vertical="center" wrapText="1"/>
    </xf>
    <xf numFmtId="0" fontId="3" fillId="55" borderId="16" xfId="0" applyFont="1" applyFill="1" applyBorder="1" applyAlignment="1">
      <alignment vertical="center"/>
    </xf>
    <xf numFmtId="0" fontId="63" fillId="55" borderId="16" xfId="0" applyFont="1" applyFill="1" applyBorder="1" applyAlignment="1">
      <alignment vertical="center"/>
    </xf>
    <xf numFmtId="0" fontId="3" fillId="55" borderId="15" xfId="0" applyFont="1" applyFill="1" applyBorder="1" applyAlignment="1">
      <alignment vertical="center"/>
    </xf>
    <xf numFmtId="168" fontId="2" fillId="0" borderId="0" xfId="390" applyFont="1" applyFill="1" applyBorder="1" applyAlignment="1">
      <alignment horizontal="left" vertical="center"/>
    </xf>
    <xf numFmtId="168" fontId="2" fillId="0" borderId="0" xfId="390" applyFont="1" applyFill="1" applyAlignment="1">
      <alignment horizontal="left" vertical="center"/>
    </xf>
    <xf numFmtId="4" fontId="2" fillId="0" borderId="10" xfId="131" applyNumberFormat="1" applyFont="1" applyFill="1" applyBorder="1" applyAlignment="1">
      <alignment vertical="center"/>
    </xf>
    <xf numFmtId="0" fontId="2" fillId="0" borderId="0" xfId="131" applyFont="1" applyFill="1" applyBorder="1" applyAlignment="1">
      <alignment vertical="center"/>
    </xf>
    <xf numFmtId="168" fontId="2" fillId="0" borderId="0" xfId="390" applyFont="1" applyAlignment="1">
      <alignment horizontal="left" vertical="center"/>
    </xf>
    <xf numFmtId="4" fontId="2" fillId="0" borderId="10" xfId="85" applyNumberFormat="1" applyFont="1" applyFill="1" applyBorder="1" applyAlignment="1">
      <alignment horizontal="right" vertical="center"/>
    </xf>
    <xf numFmtId="4" fontId="3" fillId="55" borderId="10" xfId="111" applyNumberFormat="1" applyFont="1" applyFill="1" applyBorder="1" applyAlignment="1" applyProtection="1">
      <alignment vertical="center"/>
    </xf>
    <xf numFmtId="0" fontId="2" fillId="0" borderId="0" xfId="131" applyFont="1" applyFill="1" applyAlignment="1">
      <alignment vertical="center"/>
    </xf>
    <xf numFmtId="43" fontId="2" fillId="0" borderId="0" xfId="131" applyNumberFormat="1" applyFont="1" applyFill="1" applyAlignment="1">
      <alignment vertical="center"/>
    </xf>
    <xf numFmtId="0" fontId="2" fillId="0" borderId="10" xfId="0" quotePrefix="1" applyNumberFormat="1" applyFont="1" applyFill="1" applyBorder="1" applyAlignment="1">
      <alignment horizontal="center" vertical="center"/>
    </xf>
    <xf numFmtId="49" fontId="2" fillId="0" borderId="10" xfId="0" quotePrefix="1" applyNumberFormat="1" applyFont="1" applyFill="1" applyBorder="1" applyAlignment="1">
      <alignment horizontal="center" vertical="center"/>
    </xf>
    <xf numFmtId="0" fontId="2" fillId="0" borderId="0" xfId="131" applyFont="1" applyFill="1" applyAlignment="1">
      <alignment vertical="center"/>
    </xf>
    <xf numFmtId="4" fontId="2" fillId="0" borderId="10" xfId="411" applyNumberFormat="1" applyFont="1" applyFill="1" applyBorder="1" applyAlignment="1" applyProtection="1">
      <alignment horizontal="right" vertical="center"/>
    </xf>
    <xf numFmtId="49" fontId="62" fillId="0" borderId="10" xfId="0" applyNumberFormat="1" applyFont="1" applyFill="1" applyBorder="1" applyAlignment="1">
      <alignment vertical="center" wrapText="1"/>
    </xf>
    <xf numFmtId="49" fontId="2" fillId="0" borderId="10" xfId="397" applyNumberFormat="1" applyFont="1" applyFill="1" applyBorder="1" applyAlignment="1" applyProtection="1">
      <alignment horizontal="center" vertical="center"/>
    </xf>
    <xf numFmtId="168" fontId="2" fillId="0" borderId="0" xfId="390" applyFont="1" applyFill="1" applyBorder="1" applyAlignment="1">
      <alignment horizontal="center" vertical="center"/>
    </xf>
    <xf numFmtId="0" fontId="3" fillId="55" borderId="10" xfId="131" applyFont="1" applyFill="1" applyBorder="1" applyAlignment="1">
      <alignment vertical="center" wrapText="1"/>
    </xf>
    <xf numFmtId="0" fontId="3" fillId="55" borderId="10" xfId="131" applyFont="1" applyFill="1" applyBorder="1" applyAlignment="1">
      <alignment horizontal="center" vertical="center" wrapText="1"/>
    </xf>
    <xf numFmtId="0" fontId="3" fillId="55" borderId="10" xfId="131" applyFont="1" applyFill="1" applyBorder="1" applyAlignment="1">
      <alignment horizontal="center" vertical="center"/>
    </xf>
    <xf numFmtId="4" fontId="63" fillId="55" borderId="10" xfId="131" applyNumberFormat="1" applyFont="1" applyFill="1" applyBorder="1" applyAlignment="1">
      <alignment horizontal="right" vertical="center"/>
    </xf>
    <xf numFmtId="4" fontId="3" fillId="55" borderId="10" xfId="131" applyNumberFormat="1" applyFont="1" applyFill="1" applyBorder="1" applyAlignment="1">
      <alignment horizontal="right" vertical="center"/>
    </xf>
    <xf numFmtId="4" fontId="3" fillId="55" borderId="10" xfId="131" applyNumberFormat="1" applyFont="1" applyFill="1" applyBorder="1" applyAlignment="1">
      <alignment vertical="center"/>
    </xf>
    <xf numFmtId="10" fontId="3" fillId="16" borderId="19" xfId="146" applyNumberFormat="1" applyFont="1" applyFill="1" applyBorder="1" applyAlignment="1">
      <alignment horizontal="center" vertical="center"/>
    </xf>
    <xf numFmtId="0" fontId="3" fillId="19" borderId="22" xfId="146" applyFont="1" applyFill="1" applyBorder="1" applyAlignment="1">
      <alignment horizontal="center" vertical="center"/>
    </xf>
    <xf numFmtId="10" fontId="2" fillId="16" borderId="24" xfId="146" applyNumberFormat="1" applyFont="1" applyFill="1" applyBorder="1" applyAlignment="1">
      <alignment horizontal="center" vertical="center"/>
    </xf>
    <xf numFmtId="10" fontId="2" fillId="16" borderId="25" xfId="146" applyNumberFormat="1" applyFont="1" applyFill="1" applyBorder="1" applyAlignment="1">
      <alignment horizontal="center" vertical="center"/>
    </xf>
    <xf numFmtId="10" fontId="2" fillId="16" borderId="27" xfId="146" applyNumberFormat="1" applyFont="1" applyFill="1" applyBorder="1" applyAlignment="1">
      <alignment horizontal="center" vertical="center"/>
    </xf>
    <xf numFmtId="10" fontId="2" fillId="16" borderId="28" xfId="146" applyNumberFormat="1" applyFont="1" applyFill="1" applyBorder="1" applyAlignment="1">
      <alignment horizontal="center" vertical="center"/>
    </xf>
    <xf numFmtId="10" fontId="2" fillId="16" borderId="31" xfId="146" applyNumberFormat="1" applyFont="1" applyFill="1" applyBorder="1" applyAlignment="1">
      <alignment horizontal="center" vertical="center"/>
    </xf>
    <xf numFmtId="0" fontId="3" fillId="16" borderId="32" xfId="146" applyFont="1" applyFill="1" applyBorder="1" applyAlignment="1">
      <alignment horizontal="center" vertical="center"/>
    </xf>
    <xf numFmtId="0" fontId="2" fillId="16" borderId="0" xfId="146" applyFont="1" applyFill="1" applyBorder="1" applyAlignment="1">
      <alignment vertical="center"/>
    </xf>
    <xf numFmtId="10" fontId="2" fillId="0" borderId="24" xfId="258" applyNumberFormat="1" applyFont="1" applyBorder="1" applyAlignment="1">
      <alignment horizontal="center" vertical="center"/>
    </xf>
    <xf numFmtId="10" fontId="2" fillId="16" borderId="32" xfId="146" applyNumberFormat="1" applyFont="1" applyFill="1" applyBorder="1" applyAlignment="1">
      <alignment horizontal="center" vertical="center"/>
    </xf>
    <xf numFmtId="10" fontId="3" fillId="16" borderId="31" xfId="146" applyNumberFormat="1" applyFont="1" applyFill="1" applyBorder="1" applyAlignment="1">
      <alignment horizontal="center" vertical="center"/>
    </xf>
    <xf numFmtId="0" fontId="3" fillId="16" borderId="22" xfId="146" applyFont="1" applyFill="1" applyBorder="1" applyAlignment="1">
      <alignment horizontal="center" vertical="center"/>
    </xf>
    <xf numFmtId="0" fontId="2" fillId="16" borderId="33" xfId="146" applyFont="1" applyFill="1" applyBorder="1" applyAlignment="1">
      <alignment vertical="center"/>
    </xf>
    <xf numFmtId="0" fontId="2" fillId="16" borderId="25" xfId="146" applyFont="1" applyFill="1" applyBorder="1" applyAlignment="1">
      <alignment vertical="center"/>
    </xf>
    <xf numFmtId="10" fontId="3" fillId="19" borderId="22" xfId="268" applyNumberFormat="1" applyFont="1" applyFill="1" applyBorder="1" applyAlignment="1">
      <alignment horizontal="center" vertical="center"/>
    </xf>
    <xf numFmtId="10" fontId="2" fillId="50" borderId="27" xfId="146" applyNumberFormat="1" applyFont="1" applyFill="1" applyBorder="1" applyAlignment="1">
      <alignment horizontal="center" vertical="center"/>
    </xf>
    <xf numFmtId="10" fontId="2" fillId="50" borderId="28" xfId="146" applyNumberFormat="1" applyFont="1" applyFill="1" applyBorder="1" applyAlignment="1">
      <alignment horizontal="center" vertical="center"/>
    </xf>
    <xf numFmtId="10" fontId="2" fillId="50" borderId="24" xfId="146" applyNumberFormat="1" applyFont="1" applyFill="1" applyBorder="1" applyAlignment="1">
      <alignment horizontal="center" vertical="center"/>
    </xf>
    <xf numFmtId="10" fontId="2" fillId="50" borderId="31" xfId="146" applyNumberFormat="1" applyFont="1" applyFill="1" applyBorder="1" applyAlignment="1">
      <alignment horizontal="center" vertical="center"/>
    </xf>
    <xf numFmtId="168" fontId="2" fillId="0" borderId="0" xfId="390" applyFont="1" applyFill="1" applyBorder="1" applyAlignment="1">
      <alignment vertical="center"/>
    </xf>
    <xf numFmtId="10" fontId="2" fillId="0" borderId="0" xfId="248" applyNumberFormat="1" applyFont="1" applyFill="1" applyAlignment="1">
      <alignment vertical="center"/>
    </xf>
    <xf numFmtId="43" fontId="62" fillId="0" borderId="0" xfId="0" applyNumberFormat="1" applyFont="1"/>
    <xf numFmtId="9" fontId="2" fillId="104" borderId="12" xfId="143" applyNumberFormat="1" applyFont="1" applyFill="1" applyBorder="1" applyAlignment="1">
      <alignment horizontal="center" vertical="center"/>
    </xf>
    <xf numFmtId="169" fontId="3" fillId="53" borderId="10" xfId="143" applyNumberFormat="1" applyFont="1" applyFill="1" applyBorder="1" applyAlignment="1">
      <alignment horizontal="center"/>
    </xf>
    <xf numFmtId="169" fontId="62" fillId="0" borderId="0" xfId="0" applyNumberFormat="1" applyFont="1"/>
    <xf numFmtId="4" fontId="2" fillId="0" borderId="0" xfId="131" applyNumberFormat="1" applyFont="1" applyFill="1" applyAlignment="1">
      <alignment vertical="center"/>
    </xf>
    <xf numFmtId="0" fontId="4" fillId="0" borderId="0" xfId="118" applyFont="1" applyAlignment="1">
      <alignment horizontal="center" vertical="center"/>
    </xf>
    <xf numFmtId="0" fontId="62" fillId="0" borderId="0" xfId="0" applyFont="1" applyAlignment="1">
      <alignment horizontal="center"/>
    </xf>
    <xf numFmtId="169" fontId="62" fillId="0" borderId="0" xfId="0" applyNumberFormat="1" applyFont="1" applyAlignment="1">
      <alignment horizontal="center"/>
    </xf>
    <xf numFmtId="10" fontId="62" fillId="0" borderId="0" xfId="248" applyNumberFormat="1" applyFont="1" applyAlignment="1">
      <alignment horizontal="center"/>
    </xf>
    <xf numFmtId="43" fontId="62" fillId="0" borderId="0" xfId="0" applyNumberFormat="1" applyFont="1" applyAlignment="1">
      <alignment horizontal="center"/>
    </xf>
    <xf numFmtId="168" fontId="62" fillId="0" borderId="0" xfId="390" applyFont="1" applyAlignment="1">
      <alignment horizontal="center"/>
    </xf>
    <xf numFmtId="179" fontId="4" fillId="50" borderId="0" xfId="390" applyNumberFormat="1" applyFont="1" applyFill="1" applyAlignment="1">
      <alignment horizontal="right" vertical="center"/>
    </xf>
    <xf numFmtId="0" fontId="4" fillId="50" borderId="0" xfId="121" applyFont="1" applyFill="1" applyBorder="1" applyAlignment="1">
      <alignment horizontal="center" vertical="top"/>
    </xf>
    <xf numFmtId="0" fontId="3" fillId="16" borderId="19" xfId="146" applyFont="1" applyFill="1" applyBorder="1" applyAlignment="1">
      <alignment horizontal="center" vertical="center"/>
    </xf>
    <xf numFmtId="0" fontId="4" fillId="0" borderId="0" xfId="147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2" fillId="50" borderId="18" xfId="121" applyFill="1" applyBorder="1"/>
    <xf numFmtId="0" fontId="2" fillId="50" borderId="16" xfId="121" applyFill="1" applyBorder="1"/>
    <xf numFmtId="10" fontId="2" fillId="50" borderId="16" xfId="270" applyNumberFormat="1" applyFont="1" applyFill="1" applyBorder="1"/>
    <xf numFmtId="0" fontId="2" fillId="0" borderId="16" xfId="121" applyBorder="1"/>
    <xf numFmtId="179" fontId="41" fillId="0" borderId="16" xfId="426" applyNumberFormat="1" applyFont="1" applyFill="1" applyBorder="1"/>
    <xf numFmtId="173" fontId="2" fillId="50" borderId="16" xfId="270" applyNumberFormat="1" applyFont="1" applyFill="1" applyBorder="1"/>
    <xf numFmtId="175" fontId="41" fillId="0" borderId="16" xfId="426" applyNumberFormat="1" applyFont="1" applyFill="1" applyBorder="1"/>
    <xf numFmtId="0" fontId="2" fillId="50" borderId="15" xfId="121" applyFill="1" applyBorder="1"/>
    <xf numFmtId="0" fontId="2" fillId="50" borderId="56" xfId="121" applyFill="1" applyBorder="1"/>
    <xf numFmtId="0" fontId="2" fillId="50" borderId="0" xfId="121" applyFill="1" applyBorder="1"/>
    <xf numFmtId="0" fontId="2" fillId="50" borderId="37" xfId="121" applyFill="1" applyBorder="1"/>
    <xf numFmtId="0" fontId="2" fillId="50" borderId="54" xfId="121" applyFill="1" applyBorder="1"/>
    <xf numFmtId="0" fontId="2" fillId="50" borderId="14" xfId="121" applyFill="1" applyBorder="1"/>
    <xf numFmtId="0" fontId="2" fillId="50" borderId="58" xfId="121" applyFill="1" applyBorder="1"/>
    <xf numFmtId="0" fontId="2" fillId="50" borderId="55" xfId="121" applyFill="1" applyBorder="1"/>
    <xf numFmtId="0" fontId="2" fillId="0" borderId="35" xfId="118" applyBorder="1"/>
    <xf numFmtId="0" fontId="2" fillId="0" borderId="14" xfId="118" applyBorder="1"/>
    <xf numFmtId="0" fontId="2" fillId="50" borderId="35" xfId="121" applyFill="1" applyBorder="1"/>
    <xf numFmtId="0" fontId="2" fillId="50" borderId="57" xfId="121" applyFill="1" applyBorder="1"/>
    <xf numFmtId="0" fontId="2" fillId="50" borderId="23" xfId="121" applyFill="1" applyBorder="1"/>
    <xf numFmtId="0" fontId="2" fillId="50" borderId="26" xfId="121" applyFill="1" applyBorder="1"/>
    <xf numFmtId="0" fontId="2" fillId="50" borderId="29" xfId="121" applyFill="1" applyBorder="1"/>
    <xf numFmtId="0" fontId="2" fillId="50" borderId="30" xfId="121" applyFill="1" applyBorder="1"/>
    <xf numFmtId="0" fontId="2" fillId="50" borderId="32" xfId="121" applyFill="1" applyBorder="1"/>
    <xf numFmtId="0" fontId="2" fillId="50" borderId="60" xfId="121" applyFill="1" applyBorder="1"/>
    <xf numFmtId="0" fontId="2" fillId="50" borderId="62" xfId="121" applyFill="1" applyBorder="1"/>
    <xf numFmtId="0" fontId="2" fillId="50" borderId="63" xfId="121" applyFill="1" applyBorder="1"/>
    <xf numFmtId="0" fontId="2" fillId="50" borderId="64" xfId="121" applyFill="1" applyBorder="1"/>
    <xf numFmtId="0" fontId="2" fillId="50" borderId="28" xfId="121" applyFill="1" applyBorder="1"/>
    <xf numFmtId="0" fontId="4" fillId="50" borderId="0" xfId="0" applyFont="1" applyFill="1" applyAlignment="1">
      <alignment horizontal="left" vertical="center"/>
    </xf>
    <xf numFmtId="0" fontId="4" fillId="5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7" xfId="238" applyFont="1" applyFill="1" applyBorder="1" applyAlignment="1">
      <alignment horizontal="right" vertical="center" wrapText="1"/>
    </xf>
    <xf numFmtId="0" fontId="4" fillId="0" borderId="0" xfId="118" applyFont="1" applyAlignment="1">
      <alignment horizontal="center" vertical="center"/>
    </xf>
    <xf numFmtId="170" fontId="4" fillId="0" borderId="0" xfId="118" applyNumberFormat="1" applyFont="1" applyFill="1" applyBorder="1" applyAlignment="1">
      <alignment horizontal="center" vertical="center" wrapText="1"/>
    </xf>
    <xf numFmtId="0" fontId="4" fillId="50" borderId="0" xfId="1" applyNumberFormat="1" applyFont="1" applyFill="1" applyBorder="1" applyAlignment="1" applyProtection="1">
      <alignment vertical="center" wrapText="1"/>
    </xf>
    <xf numFmtId="0" fontId="3" fillId="0" borderId="55" xfId="143" quotePrefix="1" applyNumberFormat="1" applyFont="1" applyFill="1" applyBorder="1" applyAlignment="1">
      <alignment horizontal="center" vertical="center"/>
    </xf>
    <xf numFmtId="0" fontId="3" fillId="0" borderId="56" xfId="143" quotePrefix="1" applyNumberFormat="1" applyFont="1" applyFill="1" applyBorder="1" applyAlignment="1">
      <alignment horizontal="center" vertical="center"/>
    </xf>
    <xf numFmtId="0" fontId="3" fillId="0" borderId="54" xfId="143" quotePrefix="1" applyNumberFormat="1" applyFont="1" applyFill="1" applyBorder="1" applyAlignment="1">
      <alignment horizontal="center" vertical="center"/>
    </xf>
    <xf numFmtId="4" fontId="3" fillId="0" borderId="57" xfId="143" applyNumberFormat="1" applyFont="1" applyFill="1" applyBorder="1" applyAlignment="1">
      <alignment horizontal="left" vertical="center" wrapText="1"/>
    </xf>
    <xf numFmtId="0" fontId="3" fillId="0" borderId="37" xfId="143" applyNumberFormat="1" applyFont="1" applyFill="1" applyBorder="1" applyAlignment="1">
      <alignment horizontal="left" vertical="center" wrapText="1"/>
    </xf>
    <xf numFmtId="0" fontId="3" fillId="0" borderId="58" xfId="143" applyNumberFormat="1" applyFont="1" applyFill="1" applyBorder="1" applyAlignment="1">
      <alignment horizontal="left" vertical="center" wrapText="1"/>
    </xf>
    <xf numFmtId="4" fontId="3" fillId="0" borderId="10" xfId="143" applyNumberFormat="1" applyFont="1" applyFill="1" applyBorder="1" applyAlignment="1">
      <alignment horizontal="left" vertical="center" wrapText="1"/>
    </xf>
    <xf numFmtId="0" fontId="3" fillId="0" borderId="12" xfId="143" applyNumberFormat="1" applyFont="1" applyFill="1" applyBorder="1" applyAlignment="1">
      <alignment horizontal="left" vertical="center" wrapText="1"/>
    </xf>
    <xf numFmtId="0" fontId="3" fillId="0" borderId="34" xfId="143" applyNumberFormat="1" applyFont="1" applyFill="1" applyBorder="1" applyAlignment="1">
      <alignment horizontal="left" vertical="center" wrapText="1"/>
    </xf>
    <xf numFmtId="0" fontId="3" fillId="0" borderId="36" xfId="143" quotePrefix="1" applyNumberFormat="1" applyFont="1" applyFill="1" applyBorder="1" applyAlignment="1">
      <alignment horizontal="center" vertical="center"/>
    </xf>
    <xf numFmtId="0" fontId="3" fillId="0" borderId="12" xfId="143" quotePrefix="1" applyNumberFormat="1" applyFont="1" applyFill="1" applyBorder="1" applyAlignment="1">
      <alignment horizontal="center" vertical="center"/>
    </xf>
    <xf numFmtId="0" fontId="3" fillId="0" borderId="34" xfId="143" quotePrefix="1" applyNumberFormat="1" applyFont="1" applyFill="1" applyBorder="1" applyAlignment="1">
      <alignment horizontal="center" vertical="center"/>
    </xf>
    <xf numFmtId="0" fontId="3" fillId="0" borderId="10" xfId="143" quotePrefix="1" applyNumberFormat="1" applyFont="1" applyFill="1" applyBorder="1" applyAlignment="1">
      <alignment horizontal="center" vertical="center"/>
    </xf>
    <xf numFmtId="0" fontId="3" fillId="0" borderId="10" xfId="143" applyNumberFormat="1" applyFont="1" applyFill="1" applyBorder="1" applyAlignment="1">
      <alignment horizontal="center" vertical="center"/>
    </xf>
    <xf numFmtId="4" fontId="3" fillId="0" borderId="36" xfId="143" applyNumberFormat="1" applyFont="1" applyFill="1" applyBorder="1" applyAlignment="1">
      <alignment horizontal="left" vertical="center" wrapText="1"/>
    </xf>
    <xf numFmtId="4" fontId="3" fillId="0" borderId="12" xfId="143" applyNumberFormat="1" applyFont="1" applyFill="1" applyBorder="1" applyAlignment="1">
      <alignment horizontal="left" vertical="center" wrapText="1"/>
    </xf>
    <xf numFmtId="4" fontId="3" fillId="0" borderId="34" xfId="143" applyNumberFormat="1" applyFont="1" applyFill="1" applyBorder="1" applyAlignment="1">
      <alignment horizontal="left" vertical="center" wrapText="1"/>
    </xf>
    <xf numFmtId="0" fontId="3" fillId="53" borderId="18" xfId="143" applyFont="1" applyFill="1" applyBorder="1" applyAlignment="1">
      <alignment horizontal="right" vertical="center"/>
    </xf>
    <xf numFmtId="0" fontId="3" fillId="53" borderId="16" xfId="143" applyFont="1" applyFill="1" applyBorder="1" applyAlignment="1">
      <alignment horizontal="right" vertical="center"/>
    </xf>
    <xf numFmtId="0" fontId="3" fillId="0" borderId="10" xfId="143" applyNumberFormat="1" applyFont="1" applyFill="1" applyBorder="1" applyAlignment="1">
      <alignment horizontal="left" vertical="center" wrapText="1"/>
    </xf>
    <xf numFmtId="0" fontId="3" fillId="49" borderId="36" xfId="143" applyFont="1" applyFill="1" applyBorder="1" applyAlignment="1">
      <alignment horizontal="center" vertical="center"/>
    </xf>
    <xf numFmtId="0" fontId="3" fillId="49" borderId="34" xfId="143" applyFont="1" applyFill="1" applyBorder="1" applyAlignment="1">
      <alignment horizontal="center" vertical="center"/>
    </xf>
    <xf numFmtId="0" fontId="64" fillId="50" borderId="0" xfId="143" applyNumberFormat="1" applyFont="1" applyFill="1" applyBorder="1" applyAlignment="1">
      <alignment horizontal="center" vertical="center"/>
    </xf>
    <xf numFmtId="16" fontId="3" fillId="49" borderId="36" xfId="143" applyNumberFormat="1" applyFont="1" applyFill="1" applyBorder="1" applyAlignment="1">
      <alignment horizontal="center" vertical="center"/>
    </xf>
    <xf numFmtId="16" fontId="3" fillId="49" borderId="34" xfId="143" applyNumberFormat="1" applyFont="1" applyFill="1" applyBorder="1" applyAlignment="1">
      <alignment horizontal="center" vertical="center"/>
    </xf>
    <xf numFmtId="0" fontId="3" fillId="49" borderId="18" xfId="143" applyFont="1" applyFill="1" applyBorder="1" applyAlignment="1">
      <alignment horizontal="center" vertical="center"/>
    </xf>
    <xf numFmtId="0" fontId="3" fillId="49" borderId="16" xfId="143" applyFont="1" applyFill="1" applyBorder="1" applyAlignment="1">
      <alignment horizontal="center" vertical="center"/>
    </xf>
    <xf numFmtId="0" fontId="64" fillId="50" borderId="0" xfId="121" applyFont="1" applyFill="1" applyBorder="1" applyAlignment="1">
      <alignment horizontal="center"/>
    </xf>
    <xf numFmtId="0" fontId="64" fillId="50" borderId="0" xfId="121" applyFont="1" applyFill="1" applyAlignment="1">
      <alignment horizontal="center"/>
    </xf>
    <xf numFmtId="49" fontId="3" fillId="0" borderId="10" xfId="143" applyNumberFormat="1" applyFont="1" applyFill="1" applyBorder="1" applyAlignment="1">
      <alignment horizontal="left" vertical="center" wrapText="1"/>
    </xf>
    <xf numFmtId="0" fontId="3" fillId="54" borderId="18" xfId="143" applyFont="1" applyFill="1" applyBorder="1" applyAlignment="1">
      <alignment horizontal="right" vertical="center"/>
    </xf>
    <xf numFmtId="0" fontId="3" fillId="54" borderId="16" xfId="143" applyFont="1" applyFill="1" applyBorder="1" applyAlignment="1">
      <alignment horizontal="right" vertical="center"/>
    </xf>
    <xf numFmtId="0" fontId="4" fillId="50" borderId="0" xfId="143" applyNumberFormat="1" applyFont="1" applyFill="1" applyBorder="1" applyAlignment="1">
      <alignment horizontal="center" vertical="center"/>
    </xf>
    <xf numFmtId="0" fontId="3" fillId="49" borderId="15" xfId="143" applyFont="1" applyFill="1" applyBorder="1" applyAlignment="1">
      <alignment horizontal="center" vertical="center"/>
    </xf>
    <xf numFmtId="0" fontId="4" fillId="50" borderId="0" xfId="121" applyFont="1" applyFill="1" applyBorder="1" applyAlignment="1">
      <alignment horizontal="center"/>
    </xf>
    <xf numFmtId="0" fontId="4" fillId="50" borderId="0" xfId="121" applyFont="1" applyFill="1" applyAlignment="1">
      <alignment horizontal="center"/>
    </xf>
    <xf numFmtId="0" fontId="3" fillId="51" borderId="18" xfId="143" applyFont="1" applyFill="1" applyBorder="1" applyAlignment="1">
      <alignment horizontal="right" vertical="center"/>
    </xf>
    <xf numFmtId="0" fontId="3" fillId="51" borderId="16" xfId="143" applyFont="1" applyFill="1" applyBorder="1" applyAlignment="1">
      <alignment horizontal="right" vertical="center"/>
    </xf>
    <xf numFmtId="0" fontId="2" fillId="50" borderId="33" xfId="121" applyFill="1" applyBorder="1" applyAlignment="1">
      <alignment horizontal="right" vertical="center"/>
    </xf>
    <xf numFmtId="0" fontId="2" fillId="50" borderId="0" xfId="121" applyFill="1" applyBorder="1" applyAlignment="1">
      <alignment horizontal="right" vertical="center"/>
    </xf>
    <xf numFmtId="0" fontId="2" fillId="50" borderId="59" xfId="121" applyFill="1" applyBorder="1" applyAlignment="1">
      <alignment horizontal="center"/>
    </xf>
    <xf numFmtId="0" fontId="2" fillId="50" borderId="25" xfId="121" quotePrefix="1" applyFill="1" applyBorder="1" applyAlignment="1">
      <alignment horizontal="left" vertical="center"/>
    </xf>
    <xf numFmtId="0" fontId="2" fillId="50" borderId="28" xfId="121" quotePrefix="1" applyFill="1" applyBorder="1" applyAlignment="1">
      <alignment horizontal="left" vertical="center"/>
    </xf>
    <xf numFmtId="0" fontId="2" fillId="50" borderId="35" xfId="121" applyFill="1" applyBorder="1" applyAlignment="1">
      <alignment horizontal="center"/>
    </xf>
    <xf numFmtId="0" fontId="2" fillId="50" borderId="35" xfId="121" quotePrefix="1" applyFill="1" applyBorder="1" applyAlignment="1">
      <alignment horizontal="center"/>
    </xf>
    <xf numFmtId="0" fontId="66" fillId="50" borderId="0" xfId="121" applyFont="1" applyFill="1" applyAlignment="1">
      <alignment horizontal="center"/>
    </xf>
    <xf numFmtId="0" fontId="3" fillId="50" borderId="26" xfId="121" applyFont="1" applyFill="1" applyBorder="1" applyAlignment="1">
      <alignment horizontal="right" vertical="center"/>
    </xf>
    <xf numFmtId="0" fontId="3" fillId="50" borderId="29" xfId="121" applyFont="1" applyFill="1" applyBorder="1" applyAlignment="1">
      <alignment horizontal="right" vertical="center"/>
    </xf>
    <xf numFmtId="10" fontId="3" fillId="50" borderId="0" xfId="271" applyNumberFormat="1" applyFont="1" applyFill="1" applyBorder="1" applyAlignment="1">
      <alignment horizontal="center" vertical="center"/>
    </xf>
    <xf numFmtId="10" fontId="3" fillId="50" borderId="28" xfId="271" applyNumberFormat="1" applyFont="1" applyFill="1" applyBorder="1" applyAlignment="1">
      <alignment horizontal="center" vertical="center"/>
    </xf>
    <xf numFmtId="10" fontId="3" fillId="50" borderId="30" xfId="271" applyNumberFormat="1" applyFont="1" applyFill="1" applyBorder="1" applyAlignment="1">
      <alignment horizontal="center" vertical="center"/>
    </xf>
    <xf numFmtId="10" fontId="3" fillId="50" borderId="32" xfId="271" applyNumberFormat="1" applyFont="1" applyFill="1" applyBorder="1" applyAlignment="1">
      <alignment horizontal="center" vertical="center"/>
    </xf>
    <xf numFmtId="0" fontId="2" fillId="50" borderId="0" xfId="121" applyFill="1" applyAlignment="1">
      <alignment horizontal="justify" wrapText="1"/>
    </xf>
    <xf numFmtId="0" fontId="2" fillId="50" borderId="14" xfId="121" applyFill="1" applyBorder="1" applyAlignment="1">
      <alignment horizontal="right" vertical="center"/>
    </xf>
    <xf numFmtId="0" fontId="2" fillId="50" borderId="14" xfId="121" applyFill="1" applyBorder="1" applyAlignment="1">
      <alignment horizontal="center"/>
    </xf>
    <xf numFmtId="0" fontId="2" fillId="50" borderId="14" xfId="121" quotePrefix="1" applyFill="1" applyBorder="1" applyAlignment="1">
      <alignment horizontal="center"/>
    </xf>
    <xf numFmtId="0" fontId="2" fillId="50" borderId="61" xfId="121" quotePrefix="1" applyFill="1" applyBorder="1" applyAlignment="1">
      <alignment horizontal="left" vertical="center"/>
    </xf>
    <xf numFmtId="0" fontId="2" fillId="50" borderId="16" xfId="121" applyFill="1" applyBorder="1" applyAlignment="1">
      <alignment horizontal="center"/>
    </xf>
    <xf numFmtId="0" fontId="2" fillId="50" borderId="16" xfId="121" quotePrefix="1" applyFill="1" applyBorder="1" applyAlignment="1">
      <alignment horizontal="center"/>
    </xf>
    <xf numFmtId="174" fontId="2" fillId="50" borderId="16" xfId="121" applyNumberFormat="1" applyFill="1" applyBorder="1" applyAlignment="1">
      <alignment horizontal="center"/>
    </xf>
    <xf numFmtId="0" fontId="2" fillId="50" borderId="0" xfId="121" applyFill="1" applyAlignment="1">
      <alignment horizontal="right" vertical="center"/>
    </xf>
    <xf numFmtId="0" fontId="2" fillId="50" borderId="0" xfId="121" quotePrefix="1" applyFill="1" applyAlignment="1">
      <alignment horizontal="left" vertical="center"/>
    </xf>
    <xf numFmtId="0" fontId="3" fillId="50" borderId="23" xfId="121" applyFont="1" applyFill="1" applyBorder="1" applyAlignment="1">
      <alignment horizontal="right" vertical="center"/>
    </xf>
    <xf numFmtId="10" fontId="3" fillId="50" borderId="33" xfId="270" applyNumberFormat="1" applyFont="1" applyFill="1" applyBorder="1" applyAlignment="1">
      <alignment horizontal="center" vertical="center"/>
    </xf>
    <xf numFmtId="10" fontId="3" fillId="50" borderId="25" xfId="270" applyNumberFormat="1" applyFont="1" applyFill="1" applyBorder="1" applyAlignment="1">
      <alignment horizontal="center" vertical="center"/>
    </xf>
    <xf numFmtId="10" fontId="3" fillId="50" borderId="30" xfId="270" applyNumberFormat="1" applyFont="1" applyFill="1" applyBorder="1" applyAlignment="1">
      <alignment horizontal="center" vertical="center"/>
    </xf>
    <xf numFmtId="10" fontId="3" fillId="50" borderId="32" xfId="270" applyNumberFormat="1" applyFont="1" applyFill="1" applyBorder="1" applyAlignment="1">
      <alignment horizontal="center" vertical="center"/>
    </xf>
    <xf numFmtId="0" fontId="2" fillId="0" borderId="0" xfId="121" applyAlignment="1">
      <alignment horizontal="justify" wrapText="1"/>
    </xf>
    <xf numFmtId="174" fontId="2" fillId="50" borderId="35" xfId="121" applyNumberFormat="1" applyFill="1" applyBorder="1" applyAlignment="1">
      <alignment horizontal="center"/>
    </xf>
    <xf numFmtId="174" fontId="2" fillId="50" borderId="35" xfId="121" quotePrefix="1" applyNumberFormat="1" applyFill="1" applyBorder="1" applyAlignment="1">
      <alignment horizontal="center"/>
    </xf>
    <xf numFmtId="0" fontId="3" fillId="19" borderId="21" xfId="146" applyFont="1" applyFill="1" applyBorder="1" applyAlignment="1">
      <alignment horizontal="center" vertical="center"/>
    </xf>
    <xf numFmtId="0" fontId="2" fillId="50" borderId="0" xfId="121" applyFont="1" applyFill="1" applyAlignment="1">
      <alignment horizontal="left" vertical="top" wrapText="1"/>
    </xf>
    <xf numFmtId="0" fontId="2" fillId="50" borderId="0" xfId="146" applyFont="1" applyFill="1" applyBorder="1" applyAlignment="1">
      <alignment horizontal="left" vertical="center"/>
    </xf>
    <xf numFmtId="0" fontId="2" fillId="16" borderId="33" xfId="146" applyFont="1" applyFill="1" applyBorder="1" applyAlignment="1">
      <alignment horizontal="left" vertical="center"/>
    </xf>
    <xf numFmtId="0" fontId="3" fillId="16" borderId="21" xfId="146" applyFont="1" applyFill="1" applyBorder="1" applyAlignment="1">
      <alignment horizontal="left" vertical="center" wrapText="1"/>
    </xf>
    <xf numFmtId="0" fontId="3" fillId="16" borderId="22" xfId="146" applyFont="1" applyFill="1" applyBorder="1" applyAlignment="1">
      <alignment horizontal="left" vertical="center" wrapText="1"/>
    </xf>
    <xf numFmtId="0" fontId="2" fillId="50" borderId="0" xfId="179" applyFont="1" applyFill="1" applyBorder="1" applyAlignment="1">
      <alignment horizontal="left" vertical="center"/>
    </xf>
    <xf numFmtId="0" fontId="2" fillId="16" borderId="30" xfId="146" applyFont="1" applyFill="1" applyBorder="1" applyAlignment="1">
      <alignment horizontal="left" vertical="center" wrapText="1"/>
    </xf>
    <xf numFmtId="0" fontId="2" fillId="16" borderId="32" xfId="146" applyFont="1" applyFill="1" applyBorder="1" applyAlignment="1">
      <alignment horizontal="left" vertical="center" wrapText="1"/>
    </xf>
    <xf numFmtId="0" fontId="2" fillId="16" borderId="30" xfId="146" applyFont="1" applyFill="1" applyBorder="1" applyAlignment="1">
      <alignment horizontal="left" vertical="center"/>
    </xf>
    <xf numFmtId="0" fontId="2" fillId="16" borderId="25" xfId="146" applyFont="1" applyFill="1" applyBorder="1" applyAlignment="1">
      <alignment horizontal="left" vertical="center"/>
    </xf>
    <xf numFmtId="0" fontId="4" fillId="50" borderId="0" xfId="121" applyFont="1" applyFill="1" applyBorder="1" applyAlignment="1">
      <alignment horizontal="center" vertical="top"/>
    </xf>
    <xf numFmtId="0" fontId="3" fillId="16" borderId="20" xfId="146" applyFont="1" applyFill="1" applyBorder="1" applyAlignment="1">
      <alignment horizontal="center" vertical="center"/>
    </xf>
    <xf numFmtId="0" fontId="3" fillId="16" borderId="21" xfId="146" applyFont="1" applyFill="1" applyBorder="1" applyAlignment="1">
      <alignment horizontal="center" vertical="center"/>
    </xf>
    <xf numFmtId="0" fontId="3" fillId="16" borderId="22" xfId="146" applyFont="1" applyFill="1" applyBorder="1" applyAlignment="1">
      <alignment horizontal="center" vertical="center"/>
    </xf>
    <xf numFmtId="0" fontId="2" fillId="0" borderId="0" xfId="121" applyFont="1" applyAlignment="1">
      <alignment horizontal="justify" wrapText="1"/>
    </xf>
    <xf numFmtId="0" fontId="2" fillId="50" borderId="0" xfId="121" applyFont="1" applyFill="1" applyAlignment="1">
      <alignment horizontal="right" vertical="center"/>
    </xf>
    <xf numFmtId="0" fontId="2" fillId="50" borderId="14" xfId="121" applyFont="1" applyFill="1" applyBorder="1" applyAlignment="1">
      <alignment horizontal="center"/>
    </xf>
    <xf numFmtId="0" fontId="2" fillId="50" borderId="14" xfId="121" quotePrefix="1" applyFont="1" applyFill="1" applyBorder="1" applyAlignment="1">
      <alignment horizontal="center"/>
    </xf>
    <xf numFmtId="0" fontId="2" fillId="50" borderId="0" xfId="121" quotePrefix="1" applyFont="1" applyFill="1" applyAlignment="1">
      <alignment horizontal="left" vertical="center"/>
    </xf>
    <xf numFmtId="0" fontId="2" fillId="50" borderId="35" xfId="121" applyFont="1" applyFill="1" applyBorder="1" applyAlignment="1">
      <alignment horizontal="center"/>
    </xf>
    <xf numFmtId="0" fontId="2" fillId="50" borderId="35" xfId="121" quotePrefix="1" applyFont="1" applyFill="1" applyBorder="1" applyAlignment="1">
      <alignment horizontal="center"/>
    </xf>
    <xf numFmtId="174" fontId="2" fillId="50" borderId="35" xfId="121" applyNumberFormat="1" applyFont="1" applyFill="1" applyBorder="1" applyAlignment="1">
      <alignment horizontal="center"/>
    </xf>
    <xf numFmtId="174" fontId="2" fillId="50" borderId="35" xfId="121" quotePrefix="1" applyNumberFormat="1" applyFont="1" applyFill="1" applyBorder="1" applyAlignment="1">
      <alignment horizontal="center"/>
    </xf>
  </cellXfs>
  <cellStyles count="833">
    <cellStyle name="12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Ênfase1 100" xfId="9"/>
    <cellStyle name="20% - Ênfase1 2" xfId="10"/>
    <cellStyle name="20% - Ênfase1 2 2" xfId="731"/>
    <cellStyle name="20% - Ênfase1 3" xfId="730"/>
    <cellStyle name="20% - Ênfase2 2" xfId="11"/>
    <cellStyle name="20% - Ênfase2 2 2" xfId="733"/>
    <cellStyle name="20% - Ênfase2 3" xfId="732"/>
    <cellStyle name="20% - Ênfase3 2" xfId="12"/>
    <cellStyle name="20% - Ênfase3 2 2" xfId="735"/>
    <cellStyle name="20% - Ênfase3 3" xfId="734"/>
    <cellStyle name="20% - Ênfase4 2" xfId="13"/>
    <cellStyle name="20% - Ênfase4 2 2" xfId="737"/>
    <cellStyle name="20% - Ênfase4 3" xfId="736"/>
    <cellStyle name="20% - Ênfase5" xfId="14" builtinId="46" customBuiltin="1"/>
    <cellStyle name="20% - Ênfase5 2" xfId="606"/>
    <cellStyle name="20% - Ênfase5 2 2" xfId="739"/>
    <cellStyle name="20% - Ênfase5 3" xfId="738"/>
    <cellStyle name="20% - Ênfase6" xfId="15" builtinId="50" customBuiltin="1"/>
    <cellStyle name="20% - Ênfase6 2" xfId="607"/>
    <cellStyle name="20% - Ênfase6 2 2" xfId="741"/>
    <cellStyle name="20% - Ênfase6 3" xfId="740"/>
    <cellStyle name="40% - Accent1" xfId="16"/>
    <cellStyle name="40% - Accent2" xfId="17"/>
    <cellStyle name="40% - Accent3" xfId="18"/>
    <cellStyle name="40% - Accent4" xfId="19"/>
    <cellStyle name="40% - Accent5" xfId="20"/>
    <cellStyle name="40% - Accent6" xfId="21"/>
    <cellStyle name="40% - Ênfase1" xfId="22" builtinId="31" customBuiltin="1"/>
    <cellStyle name="40% - Ênfase1 2" xfId="608"/>
    <cellStyle name="40% - Ênfase1 2 2" xfId="743"/>
    <cellStyle name="40% - Ênfase1 3" xfId="742"/>
    <cellStyle name="40% - Ênfase2" xfId="23" builtinId="35" customBuiltin="1"/>
    <cellStyle name="40% - Ênfase2 2" xfId="609"/>
    <cellStyle name="40% - Ênfase2 2 2" xfId="744"/>
    <cellStyle name="40% - Ênfase3 2" xfId="24"/>
    <cellStyle name="40% - Ênfase3 2 2" xfId="746"/>
    <cellStyle name="40% - Ênfase3 3" xfId="745"/>
    <cellStyle name="40% - Ênfase4" xfId="25" builtinId="43" customBuiltin="1"/>
    <cellStyle name="40% - Ênfase4 2" xfId="610"/>
    <cellStyle name="40% - Ênfase4 2 2" xfId="748"/>
    <cellStyle name="40% - Ênfase4 3" xfId="747"/>
    <cellStyle name="40% - Ênfase5" xfId="26" builtinId="47" customBuiltin="1"/>
    <cellStyle name="40% - Ênfase5 2" xfId="611"/>
    <cellStyle name="40% - Ênfase5 2 2" xfId="750"/>
    <cellStyle name="40% - Ênfase5 3" xfId="749"/>
    <cellStyle name="40% - Ênfase6" xfId="27" builtinId="51" customBuiltin="1"/>
    <cellStyle name="40% - Ênfase6 2" xfId="612"/>
    <cellStyle name="40% - Ênfase6 2 2" xfId="752"/>
    <cellStyle name="40% - Ênfase6 3" xfId="751"/>
    <cellStyle name="60% - Accent1" xfId="28"/>
    <cellStyle name="60% - Accent2" xfId="29"/>
    <cellStyle name="60% - Accent3" xfId="30"/>
    <cellStyle name="60% - Accent4" xfId="31"/>
    <cellStyle name="60% - Accent5" xfId="32"/>
    <cellStyle name="60% - Accent6" xfId="33"/>
    <cellStyle name="60% - Ênfase1 2" xfId="34"/>
    <cellStyle name="60% - Ênfase1 2 2" xfId="754"/>
    <cellStyle name="60% - Ênfase1 3" xfId="753"/>
    <cellStyle name="60% - Ênfase2 2" xfId="35"/>
    <cellStyle name="60% - Ênfase2 2 2" xfId="755"/>
    <cellStyle name="60% - Ênfase3 2" xfId="36"/>
    <cellStyle name="60% - Ênfase3 2 2" xfId="757"/>
    <cellStyle name="60% - Ênfase3 3" xfId="756"/>
    <cellStyle name="60% - Ênfase4 2" xfId="37"/>
    <cellStyle name="60% - Ênfase4 2 2" xfId="759"/>
    <cellStyle name="60% - Ênfase4 3" xfId="758"/>
    <cellStyle name="60% - Ênfase5 2" xfId="38"/>
    <cellStyle name="60% - Ênfase5 2 2" xfId="760"/>
    <cellStyle name="60% - Ênfase6 2" xfId="39"/>
    <cellStyle name="60% - Ênfase6 2 2" xfId="762"/>
    <cellStyle name="60% - Ênfase6 3" xfId="761"/>
    <cellStyle name="60% - Ênfase6 37" xfId="40"/>
    <cellStyle name="A3 297 x 420 mm" xfId="613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Bom" xfId="48" builtinId="26" customBuiltin="1"/>
    <cellStyle name="Bom 2" xfId="614"/>
    <cellStyle name="Bom 2 2" xfId="763"/>
    <cellStyle name="Calculation" xfId="49"/>
    <cellStyle name="Calculation 2" xfId="615"/>
    <cellStyle name="Calculation 3" xfId="616"/>
    <cellStyle name="Calculation 4" xfId="617"/>
    <cellStyle name="Cálculo" xfId="50" builtinId="22" customBuiltin="1"/>
    <cellStyle name="Cálculo 2" xfId="618"/>
    <cellStyle name="Cálculo 2 2" xfId="619"/>
    <cellStyle name="Cálculo 2 3" xfId="620"/>
    <cellStyle name="Cálculo 2 4" xfId="621"/>
    <cellStyle name="Cálculo 2 5" xfId="765"/>
    <cellStyle name="Cálculo 3" xfId="764"/>
    <cellStyle name="Célula de Verificação" xfId="51" builtinId="23" customBuiltin="1"/>
    <cellStyle name="Célula de Verificação 2" xfId="622"/>
    <cellStyle name="Célula de Verificação 2 2" xfId="766"/>
    <cellStyle name="Célula Vinculada" xfId="52" builtinId="24" customBuiltin="1"/>
    <cellStyle name="Célula Vinculada 2" xfId="623"/>
    <cellStyle name="Check Cell" xfId="53"/>
    <cellStyle name="Currency [0]" xfId="54"/>
    <cellStyle name="Currency [0] 2" xfId="429"/>
    <cellStyle name="Currency_Croqui de Localização" xfId="55"/>
    <cellStyle name="Data" xfId="56"/>
    <cellStyle name="Ênfase1" xfId="57" builtinId="29" customBuiltin="1"/>
    <cellStyle name="Ênfase1 2" xfId="624"/>
    <cellStyle name="Ênfase1 2 2" xfId="768"/>
    <cellStyle name="Ênfase1 3" xfId="767"/>
    <cellStyle name="Ênfase2" xfId="58" builtinId="33" customBuiltin="1"/>
    <cellStyle name="Ênfase2 2" xfId="625"/>
    <cellStyle name="Ênfase2 2 2" xfId="769"/>
    <cellStyle name="Ênfase3" xfId="59" builtinId="37" customBuiltin="1"/>
    <cellStyle name="Ênfase3 2" xfId="626"/>
    <cellStyle name="Ênfase3 2 2" xfId="770"/>
    <cellStyle name="Ênfase4" xfId="60" builtinId="41" customBuiltin="1"/>
    <cellStyle name="Ênfase4 2" xfId="627"/>
    <cellStyle name="Ênfase4 2 2" xfId="772"/>
    <cellStyle name="Ênfase4 3" xfId="771"/>
    <cellStyle name="Ênfase5" xfId="61" builtinId="45" customBuiltin="1"/>
    <cellStyle name="Ênfase5 2" xfId="628"/>
    <cellStyle name="Ênfase5 2 2" xfId="773"/>
    <cellStyle name="Ênfase6" xfId="62" builtinId="49" customBuiltin="1"/>
    <cellStyle name="Ênfase6 2" xfId="629"/>
    <cellStyle name="Ênfase6 2 2" xfId="774"/>
    <cellStyle name="Entrada" xfId="63" builtinId="20" customBuiltin="1"/>
    <cellStyle name="Entrada 2" xfId="630"/>
    <cellStyle name="Entrada 2 2" xfId="631"/>
    <cellStyle name="Entrada 2 3" xfId="632"/>
    <cellStyle name="Entrada 2 4" xfId="633"/>
    <cellStyle name="Entrada 2 5" xfId="776"/>
    <cellStyle name="Entrada 3" xfId="775"/>
    <cellStyle name="Estilo 1" xfId="634"/>
    <cellStyle name="Euro" xfId="64"/>
    <cellStyle name="Excel Built-in Excel Built-in Excel Built-in Excel Built-in Excel Built-in Excel Built-in Excel Built-in Excel Built-in Separador de milhares 4" xfId="65"/>
    <cellStyle name="Excel Built-in Excel Built-in Excel Built-in Excel Built-in Excel Built-in Excel Built-in Excel Built-in Separador de milhares 4" xfId="66"/>
    <cellStyle name="Excel Built-in Normal" xfId="67"/>
    <cellStyle name="Excel Built-in Normal 1" xfId="68"/>
    <cellStyle name="Excel Built-in Normal 1 2" xfId="777"/>
    <cellStyle name="Excel Built-in Normal 2" xfId="590"/>
    <cellStyle name="Excel Built-in Normal 3" xfId="589"/>
    <cellStyle name="Excel_BuiltIn_Comma" xfId="69"/>
    <cellStyle name="Explanatory Text" xfId="70"/>
    <cellStyle name="Fixo" xfId="71"/>
    <cellStyle name="Good" xfId="72"/>
    <cellStyle name="Heading" xfId="73"/>
    <cellStyle name="Heading 1" xfId="74"/>
    <cellStyle name="Heading 2" xfId="75"/>
    <cellStyle name="Heading 3" xfId="76"/>
    <cellStyle name="Heading 4" xfId="77"/>
    <cellStyle name="Heading1" xfId="78"/>
    <cellStyle name="Hiperlink 2" xfId="79"/>
    <cellStyle name="Hiperlink 3" xfId="80"/>
    <cellStyle name="Hyperlink 2" xfId="81"/>
    <cellStyle name="Incorreto 2" xfId="635"/>
    <cellStyle name="Input" xfId="82"/>
    <cellStyle name="Input 2" xfId="636"/>
    <cellStyle name="Input 3" xfId="637"/>
    <cellStyle name="Input 4" xfId="638"/>
    <cellStyle name="Linked Cell" xfId="83"/>
    <cellStyle name="Moeda" xfId="84" builtinId="4"/>
    <cellStyle name="Moeda 10" xfId="604"/>
    <cellStyle name="Moeda 11" xfId="603"/>
    <cellStyle name="Moeda 13" xfId="639"/>
    <cellStyle name="Moeda 2" xfId="85"/>
    <cellStyle name="Moeda 2 10" xfId="86"/>
    <cellStyle name="Moeda 2 11" xfId="87"/>
    <cellStyle name="Moeda 2 12" xfId="88"/>
    <cellStyle name="Moeda 2 13" xfId="89"/>
    <cellStyle name="Moeda 2 14" xfId="90"/>
    <cellStyle name="Moeda 2 15" xfId="91"/>
    <cellStyle name="Moeda 2 16" xfId="92"/>
    <cellStyle name="Moeda 2 17" xfId="93"/>
    <cellStyle name="Moeda 2 17 2" xfId="430"/>
    <cellStyle name="Moeda 2 18" xfId="94"/>
    <cellStyle name="Moeda 2 18 2" xfId="431"/>
    <cellStyle name="Moeda 2 19" xfId="95"/>
    <cellStyle name="Moeda 2 19 2" xfId="432"/>
    <cellStyle name="Moeda 2 2" xfId="96"/>
    <cellStyle name="Moeda 2 2 2" xfId="562"/>
    <cellStyle name="Moeda 2 2 3" xfId="433"/>
    <cellStyle name="Moeda 2 2 3 2" xfId="640"/>
    <cellStyle name="Moeda 2 2 4" xfId="641"/>
    <cellStyle name="Moeda 2 20" xfId="97"/>
    <cellStyle name="Moeda 2 20 2" xfId="434"/>
    <cellStyle name="Moeda 2 21" xfId="98"/>
    <cellStyle name="Moeda 2 21 2" xfId="435"/>
    <cellStyle name="Moeda 2 22" xfId="99"/>
    <cellStyle name="Moeda 2 22 2" xfId="100"/>
    <cellStyle name="Moeda 2 22 2 2" xfId="436"/>
    <cellStyle name="Moeda 2 23" xfId="812"/>
    <cellStyle name="Moeda 2 3" xfId="101"/>
    <cellStyle name="Moeda 2 3 2" xfId="805"/>
    <cellStyle name="Moeda 2 3 3" xfId="799"/>
    <cellStyle name="Moeda 2 4" xfId="102"/>
    <cellStyle name="Moeda 2 4 2" xfId="803"/>
    <cellStyle name="Moeda 2 4 3" xfId="798"/>
    <cellStyle name="Moeda 2 5" xfId="103"/>
    <cellStyle name="Moeda 2 6" xfId="104"/>
    <cellStyle name="Moeda 2 7" xfId="105"/>
    <cellStyle name="Moeda 2 8" xfId="106"/>
    <cellStyle name="Moeda 2 9" xfId="107"/>
    <cellStyle name="Moeda 2_RESUMO GERAL" xfId="642"/>
    <cellStyle name="Moeda 3" xfId="108"/>
    <cellStyle name="Moeda 3 2" xfId="109"/>
    <cellStyle name="Moeda 3 2 2" xfId="438"/>
    <cellStyle name="Moeda 3 2 2 2" xfId="643"/>
    <cellStyle name="Moeda 3 2 3" xfId="644"/>
    <cellStyle name="Moeda 3 2 4" xfId="592"/>
    <cellStyle name="Moeda 3 2 5" xfId="821"/>
    <cellStyle name="Moeda 3 3" xfId="110"/>
    <cellStyle name="Moeda 3 4" xfId="111"/>
    <cellStyle name="Moeda 3 5" xfId="437"/>
    <cellStyle name="Moeda 4" xfId="112"/>
    <cellStyle name="Moeda 4 2" xfId="602"/>
    <cellStyle name="Moeda 4 3" xfId="645"/>
    <cellStyle name="Moeda 4 4" xfId="593"/>
    <cellStyle name="Moeda 5" xfId="113"/>
    <cellStyle name="Moeda 5 2" xfId="646"/>
    <cellStyle name="Moeda 5 2 2" xfId="797"/>
    <cellStyle name="Moeda 5 3" xfId="591"/>
    <cellStyle name="Moeda 5 4" xfId="779"/>
    <cellStyle name="Moeda 5 5" xfId="820"/>
    <cellStyle name="Moeda 6" xfId="114"/>
    <cellStyle name="Moeda 6 2" xfId="439"/>
    <cellStyle name="Moeda 6 2 2" xfId="647"/>
    <cellStyle name="Moeda 6 3" xfId="778"/>
    <cellStyle name="Moeda 7" xfId="115"/>
    <cellStyle name="Moeda 8" xfId="564"/>
    <cellStyle name="Moeda 8 2" xfId="570"/>
    <cellStyle name="Moeda 8 3" xfId="573"/>
    <cellStyle name="Moeda 8 4" xfId="648"/>
    <cellStyle name="Moeda 9" xfId="649"/>
    <cellStyle name="Neutra 2" xfId="650"/>
    <cellStyle name="Neutra 3" xfId="807"/>
    <cellStyle name="Neutral" xfId="116"/>
    <cellStyle name="NívelLinha_1" xfId="1" builtinId="1" iLevel="0"/>
    <cellStyle name="Normal" xfId="0" builtinId="0"/>
    <cellStyle name="Normal 10" xfId="117"/>
    <cellStyle name="Normal 10 2" xfId="118"/>
    <cellStyle name="Normal 10 3" xfId="651"/>
    <cellStyle name="Normal 10 4" xfId="601"/>
    <cellStyle name="Normal 11" xfId="119"/>
    <cellStyle name="Normal 11 2" xfId="120"/>
    <cellStyle name="Normal 11 2 2" xfId="822"/>
    <cellStyle name="Normal 114" xfId="594"/>
    <cellStyle name="Normal 12" xfId="121"/>
    <cellStyle name="Normal 12 2" xfId="652"/>
    <cellStyle name="Normal 13" xfId="122"/>
    <cellStyle name="Normal 13 2" xfId="819"/>
    <cellStyle name="Normal 14" xfId="123"/>
    <cellStyle name="Normal 14 2" xfId="124"/>
    <cellStyle name="Normal 15" xfId="125"/>
    <cellStyle name="Normal 16" xfId="126"/>
    <cellStyle name="Normal 17" xfId="127"/>
    <cellStyle name="Normal 17 2 2" xfId="128"/>
    <cellStyle name="Normal 18" xfId="129"/>
    <cellStyle name="Normal 19" xfId="130"/>
    <cellStyle name="Normal 2" xfId="131"/>
    <cellStyle name="Normal 2 10" xfId="132"/>
    <cellStyle name="Normal 2 10 2" xfId="133"/>
    <cellStyle name="Normal 2 10_Orçamento- Hospital de Castanhal-Final-31082017" xfId="653"/>
    <cellStyle name="Normal 2 11" xfId="134"/>
    <cellStyle name="Normal 2 12" xfId="135"/>
    <cellStyle name="Normal 2 13" xfId="136"/>
    <cellStyle name="Normal 2 14" xfId="137"/>
    <cellStyle name="Normal 2 15" xfId="138"/>
    <cellStyle name="Normal 2 16" xfId="139"/>
    <cellStyle name="Normal 2 17" xfId="140"/>
    <cellStyle name="Normal 2 18" xfId="141"/>
    <cellStyle name="Normal 2 19" xfId="142"/>
    <cellStyle name="Normal 2 2" xfId="143"/>
    <cellStyle name="Normal 2 2 2" xfId="144"/>
    <cellStyle name="Normal 2 2 2 2" xfId="654"/>
    <cellStyle name="Normal 2 2 2 2 2" xfId="145"/>
    <cellStyle name="Normal 2 2 2 2 2 2" xfId="146"/>
    <cellStyle name="Normal 2 2 3" xfId="147"/>
    <cellStyle name="Normal 2 2 3 2" xfId="148"/>
    <cellStyle name="Normal 2 2 3 3" xfId="149"/>
    <cellStyle name="Normal 2 2 4" xfId="150"/>
    <cellStyle name="Normal 2 20" xfId="151"/>
    <cellStyle name="Normal 2 21" xfId="152"/>
    <cellStyle name="Normal 2 22" xfId="153"/>
    <cellStyle name="Normal 2 23" xfId="154"/>
    <cellStyle name="Normal 2 23 2" xfId="155"/>
    <cellStyle name="Normal 2 24" xfId="428"/>
    <cellStyle name="Normal 2 24 2" xfId="558"/>
    <cellStyle name="Normal 2 3" xfId="156"/>
    <cellStyle name="Normal 2 3 2" xfId="585"/>
    <cellStyle name="Normal 2 4" xfId="157"/>
    <cellStyle name="Normal 2 5" xfId="158"/>
    <cellStyle name="Normal 2 6" xfId="159"/>
    <cellStyle name="Normal 2 7" xfId="160"/>
    <cellStyle name="Normal 2 8" xfId="161"/>
    <cellStyle name="Normal 2 9" xfId="162"/>
    <cellStyle name="Normal 2_003 - Escola CELPA 11 salas - Versão Final" xfId="163"/>
    <cellStyle name="Normal 20" xfId="164"/>
    <cellStyle name="Normal 21" xfId="165"/>
    <cellStyle name="Normal 22" xfId="166"/>
    <cellStyle name="Normal 23" xfId="167"/>
    <cellStyle name="Normal 24" xfId="561"/>
    <cellStyle name="Normal 24 2" xfId="568"/>
    <cellStyle name="Normal 25" xfId="566"/>
    <cellStyle name="Normal 25 2" xfId="579"/>
    <cellStyle name="Normal 26" xfId="565"/>
    <cellStyle name="Normal 26 2" xfId="578"/>
    <cellStyle name="Normal 27" xfId="726"/>
    <cellStyle name="Normal 28" xfId="727"/>
    <cellStyle name="Normal 29" xfId="808"/>
    <cellStyle name="Normal 3" xfId="168"/>
    <cellStyle name="Normal 3 10" xfId="169"/>
    <cellStyle name="Normal 3 11" xfId="170"/>
    <cellStyle name="Normal 3 12" xfId="171"/>
    <cellStyle name="Normal 3 13" xfId="172"/>
    <cellStyle name="Normal 3 14" xfId="173"/>
    <cellStyle name="Normal 3 15" xfId="174"/>
    <cellStyle name="Normal 3 16" xfId="175"/>
    <cellStyle name="Normal 3 17" xfId="780"/>
    <cellStyle name="Normal 3 2" xfId="176"/>
    <cellStyle name="Normal 3 2 2" xfId="177"/>
    <cellStyle name="Normal 3 2 2 2" xfId="559"/>
    <cellStyle name="Normal 3 2 3" xfId="574"/>
    <cellStyle name="Normal 3 2 3 2" xfId="655"/>
    <cellStyle name="Normal 3 3" xfId="178"/>
    <cellStyle name="Normal 3 3 2" xfId="179"/>
    <cellStyle name="Normal 3 3 2 2" xfId="832"/>
    <cellStyle name="Normal 3 3 3" xfId="180"/>
    <cellStyle name="Normal 3 3 4" xfId="800"/>
    <cellStyle name="Normal 3 4" xfId="181"/>
    <cellStyle name="Normal 3 4 2" xfId="804"/>
    <cellStyle name="Normal 3 5" xfId="182"/>
    <cellStyle name="Normal 3 6" xfId="183"/>
    <cellStyle name="Normal 3 7" xfId="184"/>
    <cellStyle name="Normal 3 8" xfId="185"/>
    <cellStyle name="Normal 3 9" xfId="186"/>
    <cellStyle name="Normal 4" xfId="187"/>
    <cellStyle name="Normal 4 10" xfId="188"/>
    <cellStyle name="Normal 4 11" xfId="189"/>
    <cellStyle name="Normal 4 12" xfId="190"/>
    <cellStyle name="Normal 4 13" xfId="191"/>
    <cellStyle name="Normal 4 14" xfId="192"/>
    <cellStyle name="Normal 4 15" xfId="193"/>
    <cellStyle name="Normal 4 16" xfId="194"/>
    <cellStyle name="Normal 4 17" xfId="195"/>
    <cellStyle name="Normal 4 18" xfId="196"/>
    <cellStyle name="Normal 4 19" xfId="197"/>
    <cellStyle name="Normal 4 2" xfId="198"/>
    <cellStyle name="Normal 4 2 2" xfId="199"/>
    <cellStyle name="Normal 4 2 2 2" xfId="200"/>
    <cellStyle name="Normal 4 2 2 3" xfId="818"/>
    <cellStyle name="Normal 4 20" xfId="201"/>
    <cellStyle name="Normal 4 21" xfId="202"/>
    <cellStyle name="Normal 4 22" xfId="203"/>
    <cellStyle name="Normal 4 3" xfId="204"/>
    <cellStyle name="Normal 4 4" xfId="205"/>
    <cellStyle name="Normal 4 5" xfId="206"/>
    <cellStyle name="Normal 4 6" xfId="207"/>
    <cellStyle name="Normal 4 7" xfId="208"/>
    <cellStyle name="Normal 4 8" xfId="209"/>
    <cellStyle name="Normal 4 9" xfId="210"/>
    <cellStyle name="Normal 5" xfId="211"/>
    <cellStyle name="Normal 5 10" xfId="212"/>
    <cellStyle name="Normal 5 11" xfId="213"/>
    <cellStyle name="Normal 5 12" xfId="214"/>
    <cellStyle name="Normal 5 13" xfId="215"/>
    <cellStyle name="Normal 5 14" xfId="216"/>
    <cellStyle name="Normal 5 15" xfId="217"/>
    <cellStyle name="Normal 5 16" xfId="218"/>
    <cellStyle name="Normal 5 17" xfId="219"/>
    <cellStyle name="Normal 5 18" xfId="220"/>
    <cellStyle name="Normal 5 19" xfId="221"/>
    <cellStyle name="Normal 5 2" xfId="222"/>
    <cellStyle name="Normal 5 2 2" xfId="571"/>
    <cellStyle name="Normal 5 20" xfId="223"/>
    <cellStyle name="Normal 5 21" xfId="224"/>
    <cellStyle name="Normal 5 22" xfId="225"/>
    <cellStyle name="Normal 5 3" xfId="226"/>
    <cellStyle name="Normal 5 4" xfId="227"/>
    <cellStyle name="Normal 5 5" xfId="228"/>
    <cellStyle name="Normal 5 6" xfId="229"/>
    <cellStyle name="Normal 5 7" xfId="230"/>
    <cellStyle name="Normal 5 8" xfId="231"/>
    <cellStyle name="Normal 5 9" xfId="232"/>
    <cellStyle name="Normal 6" xfId="233"/>
    <cellStyle name="Normal 6 2" xfId="234"/>
    <cellStyle name="Normal 6 3" xfId="813"/>
    <cellStyle name="Normal 7" xfId="235"/>
    <cellStyle name="Normal 7 2" xfId="587"/>
    <cellStyle name="Normal 7 3" xfId="814"/>
    <cellStyle name="Normal 8" xfId="236"/>
    <cellStyle name="Normal 8 2" xfId="588"/>
    <cellStyle name="Normal 8 3" xfId="815"/>
    <cellStyle name="Normal 9" xfId="237"/>
    <cellStyle name="Normal 9 2" xfId="600"/>
    <cellStyle name="Normal 9 3" xfId="817"/>
    <cellStyle name="Normal_Form.nº15-PR.05 (Medição Resumo)_Med_05" xfId="238"/>
    <cellStyle name="Normal_xinguara blokret- emenda transferida" xfId="239"/>
    <cellStyle name="Nota 2" xfId="240"/>
    <cellStyle name="Nota 2 2" xfId="656"/>
    <cellStyle name="Nota 2 3" xfId="657"/>
    <cellStyle name="Nota 2 4" xfId="658"/>
    <cellStyle name="Nota 2 5" xfId="781"/>
    <cellStyle name="Note" xfId="241"/>
    <cellStyle name="Note 2" xfId="659"/>
    <cellStyle name="Note 3" xfId="660"/>
    <cellStyle name="Note 4" xfId="661"/>
    <cellStyle name="Output" xfId="242"/>
    <cellStyle name="Output 2" xfId="662"/>
    <cellStyle name="Output 3" xfId="663"/>
    <cellStyle name="Output 4" xfId="664"/>
    <cellStyle name="padroes" xfId="243"/>
    <cellStyle name="Percent" xfId="244"/>
    <cellStyle name="Percentual" xfId="245"/>
    <cellStyle name="planilhas" xfId="246"/>
    <cellStyle name="Ponto" xfId="247"/>
    <cellStyle name="Porcentagem" xfId="248" builtinId="5"/>
    <cellStyle name="Porcentagem 11" xfId="249"/>
    <cellStyle name="Porcentagem 2" xfId="250"/>
    <cellStyle name="Porcentagem 2 2" xfId="251"/>
    <cellStyle name="Porcentagem 2 2 2" xfId="252"/>
    <cellStyle name="Porcentagem 2 2 2 2" xfId="253"/>
    <cellStyle name="Porcentagem 2 2 2 3" xfId="254"/>
    <cellStyle name="Porcentagem 2 2 3" xfId="255"/>
    <cellStyle name="Porcentagem 2 2 4" xfId="256"/>
    <cellStyle name="Porcentagem 2 3" xfId="257"/>
    <cellStyle name="Porcentagem 2 4" xfId="258"/>
    <cellStyle name="Porcentagem 2 5" xfId="665"/>
    <cellStyle name="Porcentagem 3" xfId="259"/>
    <cellStyle name="Porcentagem 3 2" xfId="260"/>
    <cellStyle name="Porcentagem 3 2 2" xfId="580"/>
    <cellStyle name="Porcentagem 3 3" xfId="261"/>
    <cellStyle name="Porcentagem 3 3 2" xfId="595"/>
    <cellStyle name="Porcentagem 3 4" xfId="262"/>
    <cellStyle name="Porcentagem 3 5" xfId="263"/>
    <cellStyle name="Porcentagem 3 6" xfId="264"/>
    <cellStyle name="Porcentagem 3 7" xfId="728"/>
    <cellStyle name="Porcentagem 3 8" xfId="811"/>
    <cellStyle name="Porcentagem 4" xfId="265"/>
    <cellStyle name="Porcentagem 4 2" xfId="266"/>
    <cellStyle name="Porcentagem 4 3" xfId="267"/>
    <cellStyle name="Porcentagem 4 4" xfId="666"/>
    <cellStyle name="Porcentagem 5" xfId="268"/>
    <cellStyle name="Porcentagem 5 2" xfId="269"/>
    <cellStyle name="Porcentagem 6" xfId="270"/>
    <cellStyle name="Porcentagem 6 2" xfId="271"/>
    <cellStyle name="Porcentagem 6 2 2" xfId="831"/>
    <cellStyle name="Porcentagem 6 3" xfId="272"/>
    <cellStyle name="Porcentagem 6 3 2" xfId="823"/>
    <cellStyle name="Porcentagem 7" xfId="273"/>
    <cellStyle name="Porcentagem 7 2" xfId="274"/>
    <cellStyle name="Porcentagem 8" xfId="275"/>
    <cellStyle name="Porcentagem 9" xfId="563"/>
    <cellStyle name="Porcentagem 9 2" xfId="569"/>
    <cellStyle name="Result" xfId="276"/>
    <cellStyle name="Result2" xfId="277"/>
    <cellStyle name="RowLevel_1" xfId="596"/>
    <cellStyle name="Saída" xfId="278" builtinId="21" customBuiltin="1"/>
    <cellStyle name="Saída 2" xfId="667"/>
    <cellStyle name="Saída 2 2" xfId="668"/>
    <cellStyle name="Saída 2 3" xfId="669"/>
    <cellStyle name="Saída 2 4" xfId="670"/>
    <cellStyle name="Saída 2 5" xfId="783"/>
    <cellStyle name="Saída 3" xfId="782"/>
    <cellStyle name="Separador de m" xfId="279"/>
    <cellStyle name="Separador de milhares 2" xfId="280"/>
    <cellStyle name="Separador de milhares 2 10" xfId="281"/>
    <cellStyle name="Separador de milhares 2 10 2" xfId="441"/>
    <cellStyle name="Separador de milhares 2 11" xfId="282"/>
    <cellStyle name="Separador de milhares 2 11 2" xfId="442"/>
    <cellStyle name="Separador de milhares 2 12" xfId="283"/>
    <cellStyle name="Separador de milhares 2 12 2" xfId="443"/>
    <cellStyle name="Separador de milhares 2 13" xfId="284"/>
    <cellStyle name="Separador de milhares 2 13 2" xfId="444"/>
    <cellStyle name="Separador de milhares 2 14" xfId="285"/>
    <cellStyle name="Separador de milhares 2 14 2" xfId="445"/>
    <cellStyle name="Separador de milhares 2 15" xfId="286"/>
    <cellStyle name="Separador de milhares 2 15 2" xfId="446"/>
    <cellStyle name="Separador de milhares 2 16" xfId="287"/>
    <cellStyle name="Separador de milhares 2 16 2" xfId="447"/>
    <cellStyle name="Separador de milhares 2 17" xfId="288"/>
    <cellStyle name="Separador de milhares 2 17 2" xfId="448"/>
    <cellStyle name="Separador de milhares 2 18" xfId="289"/>
    <cellStyle name="Separador de milhares 2 18 2" xfId="449"/>
    <cellStyle name="Separador de milhares 2 19" xfId="290"/>
    <cellStyle name="Separador de milhares 2 19 2" xfId="450"/>
    <cellStyle name="Separador de milhares 2 2" xfId="291"/>
    <cellStyle name="Separador de milhares 2 2 2" xfId="292"/>
    <cellStyle name="Separador de milhares 2 2 2 2" xfId="451"/>
    <cellStyle name="Separador de milhares 2 2 3" xfId="293"/>
    <cellStyle name="Separador de milhares 2 2 3 2" xfId="452"/>
    <cellStyle name="Separador de milhares 2 2 4" xfId="294"/>
    <cellStyle name="Separador de milhares 2 2 4 2" xfId="453"/>
    <cellStyle name="Separador de milhares 2 20" xfId="295"/>
    <cellStyle name="Separador de milhares 2 20 2" xfId="454"/>
    <cellStyle name="Separador de milhares 2 21" xfId="296"/>
    <cellStyle name="Separador de milhares 2 21 2" xfId="455"/>
    <cellStyle name="Separador de milhares 2 22" xfId="297"/>
    <cellStyle name="Separador de milhares 2 22 2" xfId="456"/>
    <cellStyle name="Separador de milhares 2 23" xfId="440"/>
    <cellStyle name="Separador de milhares 2 3" xfId="298"/>
    <cellStyle name="Separador de milhares 2 3 2" xfId="457"/>
    <cellStyle name="Separador de milhares 2 3 2 2" xfId="672"/>
    <cellStyle name="Separador de milhares 2 3 2 3" xfId="671"/>
    <cellStyle name="Separador de milhares 2 3 3" xfId="673"/>
    <cellStyle name="Separador de milhares 2 4" xfId="299"/>
    <cellStyle name="Separador de milhares 2 4 2" xfId="458"/>
    <cellStyle name="Separador de milhares 2 4 2 2" xfId="674"/>
    <cellStyle name="Separador de milhares 2 5" xfId="300"/>
    <cellStyle name="Separador de milhares 2 5 2" xfId="459"/>
    <cellStyle name="Separador de milhares 2 5 2 2" xfId="675"/>
    <cellStyle name="Separador de milhares 2 6" xfId="301"/>
    <cellStyle name="Separador de milhares 2 6 2" xfId="460"/>
    <cellStyle name="Separador de milhares 2 7" xfId="302"/>
    <cellStyle name="Separador de milhares 2 7 2" xfId="461"/>
    <cellStyle name="Separador de milhares 2 8" xfId="303"/>
    <cellStyle name="Separador de milhares 2 8 2" xfId="462"/>
    <cellStyle name="Separador de milhares 2 9" xfId="304"/>
    <cellStyle name="Separador de milhares 2 9 2" xfId="463"/>
    <cellStyle name="Separador de milhares 3" xfId="305"/>
    <cellStyle name="Separador de milhares 3 10" xfId="306"/>
    <cellStyle name="Separador de milhares 3 10 2" xfId="464"/>
    <cellStyle name="Separador de milhares 3 11" xfId="307"/>
    <cellStyle name="Separador de milhares 3 11 2" xfId="465"/>
    <cellStyle name="Separador de milhares 3 12" xfId="308"/>
    <cellStyle name="Separador de milhares 3 12 2" xfId="466"/>
    <cellStyle name="Separador de milhares 3 13" xfId="309"/>
    <cellStyle name="Separador de milhares 3 13 2" xfId="467"/>
    <cellStyle name="Separador de milhares 3 14" xfId="310"/>
    <cellStyle name="Separador de milhares 3 14 2" xfId="468"/>
    <cellStyle name="Separador de milhares 3 15" xfId="311"/>
    <cellStyle name="Separador de milhares 3 15 2" xfId="469"/>
    <cellStyle name="Separador de milhares 3 16" xfId="312"/>
    <cellStyle name="Separador de milhares 3 16 2" xfId="470"/>
    <cellStyle name="Separador de milhares 3 17" xfId="313"/>
    <cellStyle name="Separador de milhares 3 17 2" xfId="471"/>
    <cellStyle name="Separador de milhares 3 18" xfId="314"/>
    <cellStyle name="Separador de milhares 3 18 2" xfId="472"/>
    <cellStyle name="Separador de milhares 3 19" xfId="315"/>
    <cellStyle name="Separador de milhares 3 19 2" xfId="473"/>
    <cellStyle name="Separador de milhares 3 2" xfId="316"/>
    <cellStyle name="Separador de milhares 3 2 2" xfId="676"/>
    <cellStyle name="Separador de milhares 3 2 3" xfId="677"/>
    <cellStyle name="Separador de milhares 3 2 3 2" xfId="678"/>
    <cellStyle name="Separador de milhares 3 2 3 2 2" xfId="679"/>
    <cellStyle name="Separador de milhares 3 2 3 3" xfId="680"/>
    <cellStyle name="Separador de milhares 3 2 4" xfId="681"/>
    <cellStyle name="Separador de milhares 3 2 4 2" xfId="682"/>
    <cellStyle name="Separador de milhares 3 2 5" xfId="683"/>
    <cellStyle name="Separador de milhares 3 2 6" xfId="597"/>
    <cellStyle name="Separador de milhares 3 20" xfId="317"/>
    <cellStyle name="Separador de milhares 3 20 2" xfId="474"/>
    <cellStyle name="Separador de milhares 3 21" xfId="318"/>
    <cellStyle name="Separador de milhares 3 21 2" xfId="475"/>
    <cellStyle name="Separador de milhares 3 22" xfId="319"/>
    <cellStyle name="Separador de milhares 3 22 2" xfId="476"/>
    <cellStyle name="Separador de milhares 3 23" xfId="320"/>
    <cellStyle name="Separador de milhares 3 23 2" xfId="477"/>
    <cellStyle name="Separador de milhares 3 24" xfId="321"/>
    <cellStyle name="Separador de milhares 3 24 2" xfId="478"/>
    <cellStyle name="Separador de milhares 3 3" xfId="322"/>
    <cellStyle name="Separador de milhares 3 3 2" xfId="479"/>
    <cellStyle name="Separador de milhares 3 3 2 2" xfId="684"/>
    <cellStyle name="Separador de milhares 3 3 3" xfId="685"/>
    <cellStyle name="Separador de milhares 3 4" xfId="323"/>
    <cellStyle name="Separador de milhares 3 4 2" xfId="480"/>
    <cellStyle name="Separador de milhares 3 5" xfId="324"/>
    <cellStyle name="Separador de milhares 3 5 2" xfId="481"/>
    <cellStyle name="Separador de milhares 3 6" xfId="325"/>
    <cellStyle name="Separador de milhares 3 6 2" xfId="482"/>
    <cellStyle name="Separador de milhares 3 7" xfId="326"/>
    <cellStyle name="Separador de milhares 3 7 2" xfId="483"/>
    <cellStyle name="Separador de milhares 3 8" xfId="327"/>
    <cellStyle name="Separador de milhares 3 8 2" xfId="484"/>
    <cellStyle name="Separador de milhares 3 9" xfId="328"/>
    <cellStyle name="Separador de milhares 3 9 2" xfId="485"/>
    <cellStyle name="Separador de milhares 4" xfId="329"/>
    <cellStyle name="Separador de milhares 4 2" xfId="330"/>
    <cellStyle name="Separador de milhares 4 2 2" xfId="487"/>
    <cellStyle name="Separador de milhares 4 2 2 2" xfId="687"/>
    <cellStyle name="Separador de milhares 4 2 2 3" xfId="686"/>
    <cellStyle name="Separador de milhares 4 2 3" xfId="688"/>
    <cellStyle name="Separador de milhares 4 3" xfId="331"/>
    <cellStyle name="Separador de milhares 4 3 2" xfId="689"/>
    <cellStyle name="Separador de milhares 4 4" xfId="486"/>
    <cellStyle name="Separador de milhares 4 5" xfId="810"/>
    <cellStyle name="Separador de milhares 5" xfId="332"/>
    <cellStyle name="Separador de milhares 5 10" xfId="333"/>
    <cellStyle name="Separador de milhares 5 10 2" xfId="489"/>
    <cellStyle name="Separador de milhares 5 11" xfId="334"/>
    <cellStyle name="Separador de milhares 5 11 2" xfId="490"/>
    <cellStyle name="Separador de milhares 5 12" xfId="335"/>
    <cellStyle name="Separador de milhares 5 12 2" xfId="491"/>
    <cellStyle name="Separador de milhares 5 13" xfId="336"/>
    <cellStyle name="Separador de milhares 5 13 2" xfId="492"/>
    <cellStyle name="Separador de milhares 5 14" xfId="337"/>
    <cellStyle name="Separador de milhares 5 14 2" xfId="493"/>
    <cellStyle name="Separador de milhares 5 15" xfId="338"/>
    <cellStyle name="Separador de milhares 5 15 2" xfId="494"/>
    <cellStyle name="Separador de milhares 5 16" xfId="339"/>
    <cellStyle name="Separador de milhares 5 16 2" xfId="495"/>
    <cellStyle name="Separador de milhares 5 17" xfId="340"/>
    <cellStyle name="Separador de milhares 5 17 2" xfId="496"/>
    <cellStyle name="Separador de milhares 5 18" xfId="341"/>
    <cellStyle name="Separador de milhares 5 18 2" xfId="497"/>
    <cellStyle name="Separador de milhares 5 19" xfId="342"/>
    <cellStyle name="Separador de milhares 5 19 2" xfId="498"/>
    <cellStyle name="Separador de milhares 5 2" xfId="343"/>
    <cellStyle name="Separador de milhares 5 2 2" xfId="499"/>
    <cellStyle name="Separador de milhares 5 2 2 2" xfId="691"/>
    <cellStyle name="Separador de milhares 5 2 2 3" xfId="690"/>
    <cellStyle name="Separador de milhares 5 2 3" xfId="692"/>
    <cellStyle name="Separador de milhares 5 20" xfId="344"/>
    <cellStyle name="Separador de milhares 5 20 2" xfId="500"/>
    <cellStyle name="Separador de milhares 5 21" xfId="345"/>
    <cellStyle name="Separador de milhares 5 21 2" xfId="501"/>
    <cellStyle name="Separador de milhares 5 22" xfId="488"/>
    <cellStyle name="Separador de milhares 5 3" xfId="346"/>
    <cellStyle name="Separador de milhares 5 3 2" xfId="502"/>
    <cellStyle name="Separador de milhares 5 3 2 2" xfId="693"/>
    <cellStyle name="Separador de milhares 5 4" xfId="347"/>
    <cellStyle name="Separador de milhares 5 4 2" xfId="503"/>
    <cellStyle name="Separador de milhares 5 5" xfId="348"/>
    <cellStyle name="Separador de milhares 5 5 2" xfId="504"/>
    <cellStyle name="Separador de milhares 5 6" xfId="349"/>
    <cellStyle name="Separador de milhares 5 6 2" xfId="505"/>
    <cellStyle name="Separador de milhares 5 7" xfId="350"/>
    <cellStyle name="Separador de milhares 5 7 2" xfId="506"/>
    <cellStyle name="Separador de milhares 5 8" xfId="351"/>
    <cellStyle name="Separador de milhares 5 8 2" xfId="507"/>
    <cellStyle name="Separador de milhares 5 9" xfId="352"/>
    <cellStyle name="Separador de milhares 5 9 2" xfId="508"/>
    <cellStyle name="Separador de milhares 6" xfId="353"/>
    <cellStyle name="Separador de milhares 6 10" xfId="354"/>
    <cellStyle name="Separador de milhares 6 10 2" xfId="509"/>
    <cellStyle name="Separador de milhares 6 11" xfId="355"/>
    <cellStyle name="Separador de milhares 6 11 2" xfId="510"/>
    <cellStyle name="Separador de milhares 6 12" xfId="356"/>
    <cellStyle name="Separador de milhares 6 12 2" xfId="511"/>
    <cellStyle name="Separador de milhares 6 13" xfId="357"/>
    <cellStyle name="Separador de milhares 6 13 2" xfId="512"/>
    <cellStyle name="Separador de milhares 6 14" xfId="358"/>
    <cellStyle name="Separador de milhares 6 14 2" xfId="513"/>
    <cellStyle name="Separador de milhares 6 15" xfId="359"/>
    <cellStyle name="Separador de milhares 6 15 2" xfId="514"/>
    <cellStyle name="Separador de milhares 6 16" xfId="360"/>
    <cellStyle name="Separador de milhares 6 16 2" xfId="515"/>
    <cellStyle name="Separador de milhares 6 17" xfId="361"/>
    <cellStyle name="Separador de milhares 6 17 2" xfId="516"/>
    <cellStyle name="Separador de milhares 6 18" xfId="362"/>
    <cellStyle name="Separador de milhares 6 18 2" xfId="517"/>
    <cellStyle name="Separador de milhares 6 19" xfId="363"/>
    <cellStyle name="Separador de milhares 6 19 2" xfId="518"/>
    <cellStyle name="Separador de milhares 6 2" xfId="364"/>
    <cellStyle name="Separador de milhares 6 2 2" xfId="519"/>
    <cellStyle name="Separador de milhares 6 20" xfId="365"/>
    <cellStyle name="Separador de milhares 6 20 2" xfId="520"/>
    <cellStyle name="Separador de milhares 6 21" xfId="366"/>
    <cellStyle name="Separador de milhares 6 21 2" xfId="521"/>
    <cellStyle name="Separador de milhares 6 3" xfId="367"/>
    <cellStyle name="Separador de milhares 6 3 2" xfId="522"/>
    <cellStyle name="Separador de milhares 6 4" xfId="368"/>
    <cellStyle name="Separador de milhares 6 4 2" xfId="523"/>
    <cellStyle name="Separador de milhares 6 5" xfId="369"/>
    <cellStyle name="Separador de milhares 6 5 2" xfId="524"/>
    <cellStyle name="Separador de milhares 6 6" xfId="370"/>
    <cellStyle name="Separador de milhares 6 6 2" xfId="525"/>
    <cellStyle name="Separador de milhares 6 7" xfId="371"/>
    <cellStyle name="Separador de milhares 6 7 2" xfId="526"/>
    <cellStyle name="Separador de milhares 6 8" xfId="372"/>
    <cellStyle name="Separador de milhares 6 8 2" xfId="527"/>
    <cellStyle name="Separador de milhares 6 9" xfId="373"/>
    <cellStyle name="Separador de milhares 6 9 2" xfId="528"/>
    <cellStyle name="Separador de milhares 7" xfId="374"/>
    <cellStyle name="Separador de milhares 7 2" xfId="529"/>
    <cellStyle name="SUB" xfId="375"/>
    <cellStyle name="SUB 2" xfId="376"/>
    <cellStyle name="Texto de Aviso" xfId="377" builtinId="11" customBuiltin="1"/>
    <cellStyle name="Texto de Aviso 2" xfId="694"/>
    <cellStyle name="Texto Explicativo" xfId="378" builtinId="53" customBuiltin="1"/>
    <cellStyle name="Texto Explicativo 2" xfId="695"/>
    <cellStyle name="Title" xfId="379"/>
    <cellStyle name="Título 1" xfId="380" builtinId="16" customBuiltin="1"/>
    <cellStyle name="Título 1 1" xfId="381"/>
    <cellStyle name="Título 1 1 2" xfId="785"/>
    <cellStyle name="Título 1 2" xfId="696"/>
    <cellStyle name="Título 1 2 2" xfId="786"/>
    <cellStyle name="Título 1 3" xfId="784"/>
    <cellStyle name="Título 2" xfId="382" builtinId="17" customBuiltin="1"/>
    <cellStyle name="Título 2 2" xfId="697"/>
    <cellStyle name="Título 2 2 2" xfId="788"/>
    <cellStyle name="Título 2 3" xfId="787"/>
    <cellStyle name="Título 3" xfId="383" builtinId="18" customBuiltin="1"/>
    <cellStyle name="Título 3 2" xfId="698"/>
    <cellStyle name="Título 3 2 2" xfId="790"/>
    <cellStyle name="Título 3 3" xfId="789"/>
    <cellStyle name="Título 4" xfId="384" builtinId="19" customBuiltin="1"/>
    <cellStyle name="Título 4 2" xfId="699"/>
    <cellStyle name="Título 4 2 2" xfId="792"/>
    <cellStyle name="Título 4 3" xfId="791"/>
    <cellStyle name="Título 5" xfId="385"/>
    <cellStyle name="Título 5 2" xfId="386"/>
    <cellStyle name="Titulo1" xfId="387"/>
    <cellStyle name="Titulo2" xfId="388"/>
    <cellStyle name="Total" xfId="389" builtinId="25" customBuiltin="1"/>
    <cellStyle name="Total 2" xfId="700"/>
    <cellStyle name="Total 2 2" xfId="701"/>
    <cellStyle name="Total 2 3" xfId="702"/>
    <cellStyle name="Total 2 4" xfId="703"/>
    <cellStyle name="Total 2 5" xfId="794"/>
    <cellStyle name="Total 3" xfId="793"/>
    <cellStyle name="Vírgula" xfId="390" builtinId="3"/>
    <cellStyle name="Vírgula 10" xfId="391"/>
    <cellStyle name="Vírgula 10 2" xfId="392"/>
    <cellStyle name="Vírgula 10 2 2" xfId="531"/>
    <cellStyle name="Vírgula 10 3" xfId="530"/>
    <cellStyle name="Vírgula 11" xfId="393"/>
    <cellStyle name="Vírgula 11 2" xfId="532"/>
    <cellStyle name="Vírgula 12" xfId="394"/>
    <cellStyle name="Vírgula 12 2" xfId="533"/>
    <cellStyle name="Vírgula 13" xfId="395"/>
    <cellStyle name="Vírgula 13 2" xfId="534"/>
    <cellStyle name="Vírgula 14" xfId="560"/>
    <cellStyle name="Vírgula 14 2" xfId="567"/>
    <cellStyle name="Vírgula 2" xfId="396"/>
    <cellStyle name="Vírgula 2 2" xfId="397"/>
    <cellStyle name="Vírgula 2 2 2" xfId="398"/>
    <cellStyle name="Vírgula 2 2 2 2" xfId="536"/>
    <cellStyle name="Vírgula 2 2 2 2 2" xfId="704"/>
    <cellStyle name="Vírgula 2 2 2 3" xfId="581"/>
    <cellStyle name="Vírgula 2 2 2 4" xfId="809"/>
    <cellStyle name="Vírgula 2 2 3" xfId="399"/>
    <cellStyle name="Vírgula 2 2 3 2" xfId="537"/>
    <cellStyle name="Vírgula 2 2 3 3 2" xfId="400"/>
    <cellStyle name="Vírgula 2 2 4" xfId="576"/>
    <cellStyle name="Vírgula 2 2 4 2" xfId="705"/>
    <cellStyle name="Vírgula 2 3" xfId="401"/>
    <cellStyle name="Vírgula 2 3 2" xfId="402"/>
    <cellStyle name="Vírgula 2 3 2 2" xfId="538"/>
    <cellStyle name="Vírgula 2 3 2 3" xfId="824"/>
    <cellStyle name="Vírgula 2 3 3" xfId="706"/>
    <cellStyle name="Vírgula 2 3 3 2" xfId="707"/>
    <cellStyle name="Vírgula 2 3 4" xfId="816"/>
    <cellStyle name="Vírgula 2 4" xfId="403"/>
    <cellStyle name="Vírgula 2 4 2" xfId="404"/>
    <cellStyle name="Vírgula 2 4 3" xfId="575"/>
    <cellStyle name="Vírgula 2 4 3 2" xfId="709"/>
    <cellStyle name="Vírgula 2 4 3 3" xfId="708"/>
    <cellStyle name="Vírgula 2 4 4" xfId="710"/>
    <cellStyle name="Vírgula 2 4 4 2" xfId="711"/>
    <cellStyle name="Vírgula 2 5" xfId="405"/>
    <cellStyle name="Vírgula 2 5 2" xfId="539"/>
    <cellStyle name="Vírgula 2 6" xfId="406"/>
    <cellStyle name="Vírgula 2 6 2" xfId="540"/>
    <cellStyle name="Vírgula 2 6 3" xfId="586"/>
    <cellStyle name="Vírgula 2 7" xfId="535"/>
    <cellStyle name="Vírgula 2 7 2" xfId="712"/>
    <cellStyle name="Vírgula 2 7 3" xfId="598"/>
    <cellStyle name="Vírgula 2 8" xfId="605"/>
    <cellStyle name="Vírgula 2 8 2" xfId="713"/>
    <cellStyle name="Vírgula 3" xfId="407"/>
    <cellStyle name="Vírgula 3 2" xfId="408"/>
    <cellStyle name="Vírgula 3 2 2" xfId="542"/>
    <cellStyle name="Vírgula 3 2 2 2" xfId="715"/>
    <cellStyle name="Vírgula 3 2 2 3" xfId="714"/>
    <cellStyle name="Vírgula 3 2 3" xfId="716"/>
    <cellStyle name="Vírgula 3 2 3 2" xfId="717"/>
    <cellStyle name="Vírgula 3 2 4" xfId="718"/>
    <cellStyle name="Vírgula 3 2 5" xfId="582"/>
    <cellStyle name="Vírgula 3 3" xfId="409"/>
    <cellStyle name="Vírgula 3 3 2" xfId="543"/>
    <cellStyle name="Vírgula 3 3 3" xfId="801"/>
    <cellStyle name="Vírgula 3 3 4" xfId="826"/>
    <cellStyle name="Vírgula 3 4" xfId="410"/>
    <cellStyle name="Vírgula 3 4 2" xfId="544"/>
    <cellStyle name="Vírgula 3 4 3" xfId="825"/>
    <cellStyle name="Vírgula 3 5" xfId="541"/>
    <cellStyle name="Vírgula 4" xfId="411"/>
    <cellStyle name="Vírgula 4 2" xfId="412"/>
    <cellStyle name="Vírgula 4 2 2" xfId="599"/>
    <cellStyle name="Vírgula 4 2 2 2" xfId="827"/>
    <cellStyle name="Vírgula 4 2 3" xfId="583"/>
    <cellStyle name="Vírgula 4 2 4" xfId="802"/>
    <cellStyle name="Vírgula 4 3" xfId="413"/>
    <cellStyle name="Vírgula 4 3 2" xfId="427"/>
    <cellStyle name="Vírgula 4 3 2 2" xfId="557"/>
    <cellStyle name="Vírgula 4 3 3" xfId="545"/>
    <cellStyle name="Vírgula 4 4" xfId="577"/>
    <cellStyle name="Vírgula 4 4 2" xfId="719"/>
    <cellStyle name="Vírgula 4 5" xfId="795"/>
    <cellStyle name="Vírgula 5" xfId="414"/>
    <cellStyle name="Vírgula 5 2" xfId="415"/>
    <cellStyle name="Vírgula 5 2 2" xfId="547"/>
    <cellStyle name="Vírgula 5 2 2 2" xfId="720"/>
    <cellStyle name="Vírgula 5 2 3" xfId="584"/>
    <cellStyle name="Vírgula 5 3" xfId="416"/>
    <cellStyle name="Vírgula 5 3 2" xfId="548"/>
    <cellStyle name="Vírgula 5 4" xfId="546"/>
    <cellStyle name="Vírgula 6" xfId="417"/>
    <cellStyle name="Vírgula 6 2" xfId="549"/>
    <cellStyle name="Vírgula 6 2 2" xfId="722"/>
    <cellStyle name="Vírgula 6 2 3" xfId="721"/>
    <cellStyle name="Vírgula 6 3" xfId="723"/>
    <cellStyle name="Vírgula 6 3 2" xfId="724"/>
    <cellStyle name="Vírgula 6 4" xfId="725"/>
    <cellStyle name="Vírgula 6 5" xfId="796"/>
    <cellStyle name="Vírgula 7" xfId="418"/>
    <cellStyle name="Vírgula 7 2" xfId="419"/>
    <cellStyle name="Vírgula 7 2 2" xfId="551"/>
    <cellStyle name="Vírgula 7 2 2 2" xfId="829"/>
    <cellStyle name="Vírgula 7 2 3" xfId="828"/>
    <cellStyle name="Vírgula 7 3" xfId="420"/>
    <cellStyle name="Vírgula 7 3 2" xfId="552"/>
    <cellStyle name="Vírgula 7 4" xfId="550"/>
    <cellStyle name="Vírgula 7 5" xfId="729"/>
    <cellStyle name="Vírgula 8" xfId="421"/>
    <cellStyle name="Vírgula 8 2" xfId="422"/>
    <cellStyle name="Vírgula 8 2 2" xfId="426"/>
    <cellStyle name="Vírgula 8 2 2 2" xfId="556"/>
    <cellStyle name="Vírgula 8 2 2 2 2" xfId="830"/>
    <cellStyle name="Vírgula 8 2 3" xfId="554"/>
    <cellStyle name="Vírgula 8 3" xfId="553"/>
    <cellStyle name="Vírgula 8 4" xfId="806"/>
    <cellStyle name="Vírgula 9" xfId="423"/>
    <cellStyle name="Vírgula 9 2" xfId="555"/>
    <cellStyle name="Vírgula 9 3" xfId="572"/>
    <cellStyle name="Währung" xfId="424"/>
    <cellStyle name="Warning Text" xfId="425"/>
  </cellStyles>
  <dxfs count="26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</dxfs>
  <tableStyles count="0" defaultTableStyle="TableStyleMedium9" defaultPivotStyle="PivotStyleLight16"/>
  <colors>
    <mruColors>
      <color rgb="FFD9D9D9"/>
      <color rgb="FFFFFFCC"/>
      <color rgb="FFF2F2F2"/>
      <color rgb="FFDCE6F1"/>
      <color rgb="FFB8CC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444728</xdr:colOff>
      <xdr:row>0</xdr:row>
      <xdr:rowOff>0</xdr:rowOff>
    </xdr:from>
    <xdr:to>
      <xdr:col>5</xdr:col>
      <xdr:colOff>575732</xdr:colOff>
      <xdr:row>8</xdr:row>
      <xdr:rowOff>0</xdr:rowOff>
    </xdr:to>
    <xdr:sp macro="" textlink="">
      <xdr:nvSpPr>
        <xdr:cNvPr id="3" name="Text Box 73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>
        <a:xfrm>
          <a:off x="3137128" y="112591"/>
          <a:ext cx="5050137" cy="1292873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237066</xdr:colOff>
      <xdr:row>0</xdr:row>
      <xdr:rowOff>94827</xdr:rowOff>
    </xdr:from>
    <xdr:to>
      <xdr:col>1</xdr:col>
      <xdr:colOff>101599</xdr:colOff>
      <xdr:row>5</xdr:row>
      <xdr:rowOff>16847</xdr:rowOff>
    </xdr:to>
    <xdr:pic>
      <xdr:nvPicPr>
        <xdr:cNvPr id="4" name="Imagem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066" y="272627"/>
          <a:ext cx="685800" cy="81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628650</xdr:colOff>
      <xdr:row>0</xdr:row>
      <xdr:rowOff>47625</xdr:rowOff>
    </xdr:from>
    <xdr:to>
      <xdr:col>8</xdr:col>
      <xdr:colOff>686597</xdr:colOff>
      <xdr:row>5</xdr:row>
      <xdr:rowOff>154629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7625"/>
          <a:ext cx="1105697" cy="9642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509476</xdr:colOff>
      <xdr:row>64</xdr:row>
      <xdr:rowOff>28575</xdr:rowOff>
    </xdr:from>
    <xdr:to>
      <xdr:col>9</xdr:col>
      <xdr:colOff>23946</xdr:colOff>
      <xdr:row>65</xdr:row>
      <xdr:rowOff>142608</xdr:rowOff>
    </xdr:to>
    <xdr:sp macro="" textlink="">
      <xdr:nvSpPr>
        <xdr:cNvPr id="6" name="Text Box 54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>
        <a:xfrm>
          <a:off x="7481776" y="15306675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3</xdr:col>
      <xdr:colOff>781050</xdr:colOff>
      <xdr:row>68</xdr:row>
      <xdr:rowOff>149551</xdr:rowOff>
    </xdr:from>
    <xdr:to>
      <xdr:col>5</xdr:col>
      <xdr:colOff>103594</xdr:colOff>
      <xdr:row>71</xdr:row>
      <xdr:rowOff>153953</xdr:rowOff>
    </xdr:to>
    <xdr:sp macro="" textlink="">
      <xdr:nvSpPr>
        <xdr:cNvPr id="7" name="Text Box 8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>
        <a:xfrm>
          <a:off x="3467100" y="16113451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1782809</xdr:colOff>
      <xdr:row>0</xdr:row>
      <xdr:rowOff>152400</xdr:rowOff>
    </xdr:from>
    <xdr:to>
      <xdr:col>4</xdr:col>
      <xdr:colOff>710461</xdr:colOff>
      <xdr:row>5</xdr:row>
      <xdr:rowOff>168621</xdr:rowOff>
    </xdr:to>
    <xdr:sp macro="" textlink="">
      <xdr:nvSpPr>
        <xdr:cNvPr id="3" name="Text Box 73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>
        <a:xfrm>
          <a:off x="2420984" y="152400"/>
          <a:ext cx="5042702" cy="1083021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209550</xdr:colOff>
      <xdr:row>1</xdr:row>
      <xdr:rowOff>223436</xdr:rowOff>
    </xdr:from>
    <xdr:to>
      <xdr:col>1</xdr:col>
      <xdr:colOff>255058</xdr:colOff>
      <xdr:row>5</xdr:row>
      <xdr:rowOff>84944</xdr:rowOff>
    </xdr:to>
    <xdr:pic>
      <xdr:nvPicPr>
        <xdr:cNvPr id="4" name="Imagem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394886"/>
          <a:ext cx="683683" cy="756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228050</xdr:colOff>
      <xdr:row>1</xdr:row>
      <xdr:rowOff>148096</xdr:rowOff>
    </xdr:from>
    <xdr:to>
      <xdr:col>5</xdr:col>
      <xdr:colOff>1274969</xdr:colOff>
      <xdr:row>5</xdr:row>
      <xdr:rowOff>136531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62425" y="319546"/>
          <a:ext cx="1046919" cy="8837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1052401</xdr:colOff>
      <xdr:row>60</xdr:row>
      <xdr:rowOff>161925</xdr:rowOff>
    </xdr:from>
    <xdr:to>
      <xdr:col>6</xdr:col>
      <xdr:colOff>528771</xdr:colOff>
      <xdr:row>62</xdr:row>
      <xdr:rowOff>104508</xdr:rowOff>
    </xdr:to>
    <xdr:sp macro="" textlink="">
      <xdr:nvSpPr>
        <xdr:cNvPr id="6" name="Text Box 54">
          <a:extLst>
            <a:ext uri="{FF2B5EF4-FFF2-40B4-BE49-F238E27FC236}">
              <a16:creationId xmlns="" xmlns:a16="http://schemas.microsoft.com/office/drawing/2014/main" id="{00000000-0008-0000-0300-000006000000}"/>
            </a:ext>
          </a:extLst>
        </xdr:cNvPr>
        <xdr:cNvSpPr txBox="1">
          <a:spLocks noChangeArrowheads="1"/>
        </xdr:cNvSpPr>
      </xdr:nvSpPr>
      <xdr:spPr>
        <a:xfrm>
          <a:off x="6224476" y="11039475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1</xdr:col>
      <xdr:colOff>1571625</xdr:colOff>
      <xdr:row>65</xdr:row>
      <xdr:rowOff>111451</xdr:rowOff>
    </xdr:from>
    <xdr:to>
      <xdr:col>3</xdr:col>
      <xdr:colOff>1275169</xdr:colOff>
      <xdr:row>68</xdr:row>
      <xdr:rowOff>115853</xdr:rowOff>
    </xdr:to>
    <xdr:sp macro="" textlink="">
      <xdr:nvSpPr>
        <xdr:cNvPr id="7" name="Text Box 8">
          <a:extLst>
            <a:ext uri="{FF2B5EF4-FFF2-40B4-BE49-F238E27FC236}">
              <a16:creationId xmlns="" xmlns:a16="http://schemas.microsoft.com/office/drawing/2014/main" id="{00000000-0008-0000-0300-000007000000}"/>
            </a:ext>
          </a:extLst>
        </xdr:cNvPr>
        <xdr:cNvSpPr txBox="1">
          <a:spLocks noChangeArrowheads="1"/>
        </xdr:cNvSpPr>
      </xdr:nvSpPr>
      <xdr:spPr>
        <a:xfrm>
          <a:off x="2209800" y="11846251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232100</xdr:colOff>
      <xdr:row>0</xdr:row>
      <xdr:rowOff>42862</xdr:rowOff>
    </xdr:from>
    <xdr:to>
      <xdr:col>17</xdr:col>
      <xdr:colOff>1423987</xdr:colOff>
      <xdr:row>5</xdr:row>
      <xdr:rowOff>226218</xdr:rowOff>
    </xdr:to>
    <xdr:pic>
      <xdr:nvPicPr>
        <xdr:cNvPr id="142622" name="Imagem 4">
          <a:extLst>
            <a:ext uri="{FF2B5EF4-FFF2-40B4-BE49-F238E27FC236}">
              <a16:creationId xmlns="" xmlns:a16="http://schemas.microsoft.com/office/drawing/2014/main" id="{00000000-0008-0000-0400-00001E2D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6225" y="42862"/>
          <a:ext cx="2727793" cy="1016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15</xdr:col>
      <xdr:colOff>232100</xdr:colOff>
      <xdr:row>0</xdr:row>
      <xdr:rowOff>42862</xdr:rowOff>
    </xdr:from>
    <xdr:ext cx="2730541" cy="989318"/>
    <xdr:pic>
      <xdr:nvPicPr>
        <xdr:cNvPr id="3" name="Imagem 4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06254" y="42862"/>
          <a:ext cx="2730541" cy="9893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119063</xdr:colOff>
      <xdr:row>0</xdr:row>
      <xdr:rowOff>47625</xdr:rowOff>
    </xdr:from>
    <xdr:to>
      <xdr:col>17</xdr:col>
      <xdr:colOff>1432392</xdr:colOff>
      <xdr:row>6</xdr:row>
      <xdr:rowOff>38124</xdr:rowOff>
    </xdr:to>
    <xdr:pic>
      <xdr:nvPicPr>
        <xdr:cNvPr id="143646" name="Imagem 4">
          <a:extLst>
            <a:ext uri="{FF2B5EF4-FFF2-40B4-BE49-F238E27FC236}">
              <a16:creationId xmlns="" xmlns:a16="http://schemas.microsoft.com/office/drawing/2014/main" id="{00000000-0008-0000-0500-00001E31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3188" y="47625"/>
          <a:ext cx="2849236" cy="10620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15</xdr:col>
      <xdr:colOff>119063</xdr:colOff>
      <xdr:row>0</xdr:row>
      <xdr:rowOff>47625</xdr:rowOff>
    </xdr:from>
    <xdr:ext cx="2850936" cy="1051856"/>
    <xdr:pic>
      <xdr:nvPicPr>
        <xdr:cNvPr id="3" name="Imagem 4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92170" y="47625"/>
          <a:ext cx="2850936" cy="10518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51452</xdr:colOff>
      <xdr:row>0</xdr:row>
      <xdr:rowOff>91320</xdr:rowOff>
    </xdr:from>
    <xdr:to>
      <xdr:col>6</xdr:col>
      <xdr:colOff>33210</xdr:colOff>
      <xdr:row>6</xdr:row>
      <xdr:rowOff>15240</xdr:rowOff>
    </xdr:to>
    <xdr:sp macro="" textlink="">
      <xdr:nvSpPr>
        <xdr:cNvPr id="3" name="Text Box 73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>
          <a:spLocks noChangeArrowheads="1"/>
        </xdr:cNvSpPr>
      </xdr:nvSpPr>
      <xdr:spPr>
        <a:xfrm>
          <a:off x="904892" y="91320"/>
          <a:ext cx="4081318" cy="975480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2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2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15240</xdr:colOff>
      <xdr:row>1</xdr:row>
      <xdr:rowOff>70007</xdr:rowOff>
    </xdr:from>
    <xdr:to>
      <xdr:col>0</xdr:col>
      <xdr:colOff>601105</xdr:colOff>
      <xdr:row>5</xdr:row>
      <xdr:rowOff>36743</xdr:rowOff>
    </xdr:to>
    <xdr:pic>
      <xdr:nvPicPr>
        <xdr:cNvPr id="4" name="Imagem 3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267"/>
          <a:ext cx="585865" cy="667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588</xdr:colOff>
      <xdr:row>1</xdr:row>
      <xdr:rowOff>68579</xdr:rowOff>
    </xdr:from>
    <xdr:to>
      <xdr:col>7</xdr:col>
      <xdr:colOff>722</xdr:colOff>
      <xdr:row>5</xdr:row>
      <xdr:rowOff>148472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0148" y="243839"/>
          <a:ext cx="895484" cy="7809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265636</xdr:colOff>
      <xdr:row>44</xdr:row>
      <xdr:rowOff>22860</xdr:rowOff>
    </xdr:from>
    <xdr:to>
      <xdr:col>8</xdr:col>
      <xdr:colOff>20136</xdr:colOff>
      <xdr:row>45</xdr:row>
      <xdr:rowOff>140703</xdr:rowOff>
    </xdr:to>
    <xdr:sp macro="" textlink="">
      <xdr:nvSpPr>
        <xdr:cNvPr id="6" name="Text Box 54">
          <a:extLst>
            <a:ext uri="{FF2B5EF4-FFF2-40B4-BE49-F238E27FC236}">
              <a16:creationId xmlns="" xmlns:a16="http://schemas.microsoft.com/office/drawing/2014/main" id="{00000000-0008-0000-0600-000006000000}"/>
            </a:ext>
          </a:extLst>
        </xdr:cNvPr>
        <xdr:cNvSpPr txBox="1">
          <a:spLocks noChangeArrowheads="1"/>
        </xdr:cNvSpPr>
      </xdr:nvSpPr>
      <xdr:spPr>
        <a:xfrm>
          <a:off x="2368756" y="7734300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0</xdr:col>
      <xdr:colOff>640080</xdr:colOff>
      <xdr:row>49</xdr:row>
      <xdr:rowOff>6676</xdr:rowOff>
    </xdr:from>
    <xdr:to>
      <xdr:col>5</xdr:col>
      <xdr:colOff>1524724</xdr:colOff>
      <xdr:row>52</xdr:row>
      <xdr:rowOff>22508</xdr:rowOff>
    </xdr:to>
    <xdr:sp macro="" textlink="">
      <xdr:nvSpPr>
        <xdr:cNvPr id="7" name="Text Box 8">
          <a:extLst>
            <a:ext uri="{FF2B5EF4-FFF2-40B4-BE49-F238E27FC236}">
              <a16:creationId xmlns="" xmlns:a16="http://schemas.microsoft.com/office/drawing/2014/main" id="{00000000-0008-0000-0600-000007000000}"/>
            </a:ext>
          </a:extLst>
        </xdr:cNvPr>
        <xdr:cNvSpPr txBox="1">
          <a:spLocks noChangeArrowheads="1"/>
        </xdr:cNvSpPr>
      </xdr:nvSpPr>
      <xdr:spPr>
        <a:xfrm>
          <a:off x="640080" y="8556316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327660</xdr:colOff>
      <xdr:row>0</xdr:row>
      <xdr:rowOff>0</xdr:rowOff>
    </xdr:from>
    <xdr:to>
      <xdr:col>7</xdr:col>
      <xdr:colOff>0</xdr:colOff>
      <xdr:row>5</xdr:row>
      <xdr:rowOff>19050</xdr:rowOff>
    </xdr:to>
    <xdr:pic>
      <xdr:nvPicPr>
        <xdr:cNvPr id="2" name="Imagem 2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735" y="0"/>
          <a:ext cx="212026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2514600</xdr:colOff>
      <xdr:row>0</xdr:row>
      <xdr:rowOff>0</xdr:rowOff>
    </xdr:from>
    <xdr:to>
      <xdr:col>1</xdr:col>
      <xdr:colOff>2514600</xdr:colOff>
      <xdr:row>3</xdr:row>
      <xdr:rowOff>66675</xdr:rowOff>
    </xdr:to>
    <xdr:pic>
      <xdr:nvPicPr>
        <xdr:cNvPr id="283654" name="Imagem 2">
          <a:extLst>
            <a:ext uri="{FF2B5EF4-FFF2-40B4-BE49-F238E27FC236}">
              <a16:creationId xmlns="" xmlns:a16="http://schemas.microsoft.com/office/drawing/2014/main" id="{00000000-0008-0000-0800-00000654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9525"/>
          <a:ext cx="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2514600</xdr:colOff>
      <xdr:row>11</xdr:row>
      <xdr:rowOff>0</xdr:rowOff>
    </xdr:from>
    <xdr:to>
      <xdr:col>1</xdr:col>
      <xdr:colOff>2514600</xdr:colOff>
      <xdr:row>15</xdr:row>
      <xdr:rowOff>104775</xdr:rowOff>
    </xdr:to>
    <xdr:pic>
      <xdr:nvPicPr>
        <xdr:cNvPr id="283655" name="Imagem 2">
          <a:extLst>
            <a:ext uri="{FF2B5EF4-FFF2-40B4-BE49-F238E27FC236}">
              <a16:creationId xmlns="" xmlns:a16="http://schemas.microsoft.com/office/drawing/2014/main" id="{00000000-0008-0000-0800-00000754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1857375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3267916</xdr:colOff>
      <xdr:row>55</xdr:row>
      <xdr:rowOff>38100</xdr:rowOff>
    </xdr:from>
    <xdr:to>
      <xdr:col>5</xdr:col>
      <xdr:colOff>561156</xdr:colOff>
      <xdr:row>56</xdr:row>
      <xdr:rowOff>155943</xdr:rowOff>
    </xdr:to>
    <xdr:sp macro="" textlink="">
      <xdr:nvSpPr>
        <xdr:cNvPr id="5" name="Text Box 54">
          <a:extLst>
            <a:ext uri="{FF2B5EF4-FFF2-40B4-BE49-F238E27FC236}">
              <a16:creationId xmlns=""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>
        <a:xfrm>
          <a:off x="3892756" y="8618220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1</xdr:col>
      <xdr:colOff>731520</xdr:colOff>
      <xdr:row>62</xdr:row>
      <xdr:rowOff>120976</xdr:rowOff>
    </xdr:from>
    <xdr:to>
      <xdr:col>2</xdr:col>
      <xdr:colOff>396964</xdr:colOff>
      <xdr:row>65</xdr:row>
      <xdr:rowOff>136808</xdr:rowOff>
    </xdr:to>
    <xdr:sp macro="" textlink="">
      <xdr:nvSpPr>
        <xdr:cNvPr id="6" name="Text Box 8">
          <a:extLst>
            <a:ext uri="{FF2B5EF4-FFF2-40B4-BE49-F238E27FC236}">
              <a16:creationId xmlns=""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>
        <a:xfrm>
          <a:off x="1356360" y="9874576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695054</xdr:colOff>
      <xdr:row>0</xdr:row>
      <xdr:rowOff>1</xdr:rowOff>
    </xdr:from>
    <xdr:to>
      <xdr:col>3</xdr:col>
      <xdr:colOff>79601</xdr:colOff>
      <xdr:row>5</xdr:row>
      <xdr:rowOff>160021</xdr:rowOff>
    </xdr:to>
    <xdr:sp macro="" textlink="">
      <xdr:nvSpPr>
        <xdr:cNvPr id="7" name="Text Box 73">
          <a:extLst>
            <a:ext uri="{FF2B5EF4-FFF2-40B4-BE49-F238E27FC236}">
              <a16:creationId xmlns=""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>
        <a:xfrm>
          <a:off x="1319894" y="1"/>
          <a:ext cx="4581387" cy="1036320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114301</xdr:colOff>
      <xdr:row>1</xdr:row>
      <xdr:rowOff>67226</xdr:rowOff>
    </xdr:from>
    <xdr:to>
      <xdr:col>1</xdr:col>
      <xdr:colOff>114684</xdr:colOff>
      <xdr:row>5</xdr:row>
      <xdr:rowOff>58327</xdr:rowOff>
    </xdr:to>
    <xdr:pic>
      <xdr:nvPicPr>
        <xdr:cNvPr id="8" name="Imagem 7">
          <a:extLst>
            <a:ext uri="{FF2B5EF4-FFF2-40B4-BE49-F238E27FC236}">
              <a16:creationId xmlns="" xmlns:a16="http://schemas.microsoft.com/office/drawing/2014/main" id="{00000000-0008-0000-08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242486"/>
          <a:ext cx="625223" cy="6921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664295</xdr:colOff>
      <xdr:row>0</xdr:row>
      <xdr:rowOff>136667</xdr:rowOff>
    </xdr:from>
    <xdr:to>
      <xdr:col>4</xdr:col>
      <xdr:colOff>890174</xdr:colOff>
      <xdr:row>5</xdr:row>
      <xdr:rowOff>68581</xdr:rowOff>
    </xdr:to>
    <xdr:pic>
      <xdr:nvPicPr>
        <xdr:cNvPr id="9" name="Imagem 8">
          <a:extLst>
            <a:ext uri="{FF2B5EF4-FFF2-40B4-BE49-F238E27FC236}">
              <a16:creationId xmlns="" xmlns:a16="http://schemas.microsoft.com/office/drawing/2014/main" id="{00000000-0008-0000-08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5975" y="136667"/>
          <a:ext cx="957399" cy="808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307546</xdr:colOff>
      <xdr:row>68</xdr:row>
      <xdr:rowOff>127636</xdr:rowOff>
    </xdr:from>
    <xdr:to>
      <xdr:col>8</xdr:col>
      <xdr:colOff>544041</xdr:colOff>
      <xdr:row>70</xdr:row>
      <xdr:rowOff>52920</xdr:rowOff>
    </xdr:to>
    <xdr:sp macro="" textlink="">
      <xdr:nvSpPr>
        <xdr:cNvPr id="10" name="Text Box 54">
          <a:extLst>
            <a:ext uri="{FF2B5EF4-FFF2-40B4-BE49-F238E27FC236}">
              <a16:creationId xmlns=""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>
        <a:xfrm>
          <a:off x="6129226" y="10887076"/>
          <a:ext cx="3764555" cy="260564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1</xdr:col>
      <xdr:colOff>1489710</xdr:colOff>
      <xdr:row>73</xdr:row>
      <xdr:rowOff>96211</xdr:rowOff>
    </xdr:from>
    <xdr:to>
      <xdr:col>3</xdr:col>
      <xdr:colOff>142665</xdr:colOff>
      <xdr:row>76</xdr:row>
      <xdr:rowOff>66763</xdr:rowOff>
    </xdr:to>
    <xdr:sp macro="" textlink="">
      <xdr:nvSpPr>
        <xdr:cNvPr id="11" name="Text Box 8">
          <a:extLst>
            <a:ext uri="{FF2B5EF4-FFF2-40B4-BE49-F238E27FC236}">
              <a16:creationId xmlns=""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>
        <a:xfrm>
          <a:off x="2114550" y="11693851"/>
          <a:ext cx="3849795" cy="47347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276225</xdr:colOff>
      <xdr:row>0</xdr:row>
      <xdr:rowOff>0</xdr:rowOff>
    </xdr:from>
    <xdr:to>
      <xdr:col>6</xdr:col>
      <xdr:colOff>876300</xdr:colOff>
      <xdr:row>2</xdr:row>
      <xdr:rowOff>561975</xdr:rowOff>
    </xdr:to>
    <xdr:pic>
      <xdr:nvPicPr>
        <xdr:cNvPr id="284674" name="Imagem 2">
          <a:extLst>
            <a:ext uri="{FF2B5EF4-FFF2-40B4-BE49-F238E27FC236}">
              <a16:creationId xmlns="" xmlns:a16="http://schemas.microsoft.com/office/drawing/2014/main" id="{00000000-0008-0000-0900-0000025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0"/>
          <a:ext cx="21621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1\c\LECDEMOS\Hitaeng\PROJETOS\EMBASA\Ad-Feij&#227;o\BA-MENDES\Atrab1\LATIN\apg\Mc-APG\AT-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trab\tecsan\MC-Calc\MC-E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DESK2\Scopus\orca_note\Scopus\822_Semin&#225;rio%20Maria%20Mater\822_Lev_Plan\822_Planilha%20QxPU_parci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tec-joao\COOC-2020\Users\User\Desktop\PROJETOS\2019\PI&#199;ARRA\AGUA\Em%20Elaboa&#231;&#227;o\OR&#199;AMENTOS%20E%20MEMORIAIS\PLANILHA%20M&#218;LTIPLA%20V3.0.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"/>
      <sheetName val="KsKr"/>
      <sheetName val="Etapa Única"/>
      <sheetName val="Trans.2o. trecho"/>
      <sheetName val="ETA-Mat"/>
      <sheetName val="INCCTOT"/>
      <sheetName val="Jacaraci"/>
      <sheetName val="Demanda-Total"/>
      <sheetName val="V reservação"/>
      <sheetName val="Pre dimensADUTORA"/>
      <sheetName val="Lista"/>
      <sheetName val="Zona A"/>
      <sheetName val="Zona B"/>
      <sheetName val="EEAB1(3+1)3G"/>
      <sheetName val="Insumos"/>
      <sheetName val="bm 8"/>
      <sheetName val="Drenagem"/>
      <sheetName val="viario"/>
      <sheetName val="01-TAC"/>
      <sheetName val="TAC - CORREÇÃO DA PROPOSTA"/>
      <sheetName val="M.C  - QUANTITATIVO "/>
      <sheetName val="PQP"/>
      <sheetName val="SALDOS"/>
      <sheetName val="TAC_ADUT_DN500"/>
      <sheetName val="BOLETIM DE MEDIÇÃO"/>
    </sheetNames>
    <sheetDataSet>
      <sheetData sheetId="0" refreshError="1"/>
      <sheetData sheetId="1" refreshError="1"/>
      <sheetData sheetId="2" refreshError="1">
        <row r="125">
          <cell r="C125">
            <v>15.399999999999977</v>
          </cell>
          <cell r="E125">
            <v>19.659999999999968</v>
          </cell>
        </row>
        <row r="126">
          <cell r="C126">
            <v>15.542336341085161</v>
          </cell>
          <cell r="E126">
            <v>19.802336341085152</v>
          </cell>
        </row>
        <row r="127">
          <cell r="C127">
            <v>16.257148068197694</v>
          </cell>
          <cell r="E127">
            <v>20.517148068197685</v>
          </cell>
        </row>
        <row r="128">
          <cell r="C128">
            <v>17.518811323131445</v>
          </cell>
          <cell r="E128">
            <v>21.778811323131436</v>
          </cell>
        </row>
        <row r="129">
          <cell r="C129">
            <v>19.303780580867624</v>
          </cell>
          <cell r="E129">
            <v>23.563780580867615</v>
          </cell>
        </row>
        <row r="130">
          <cell r="C130">
            <v>21.598989322352281</v>
          </cell>
          <cell r="E130">
            <v>25.858989322352272</v>
          </cell>
        </row>
        <row r="131">
          <cell r="C131">
            <v>24.396686091835932</v>
          </cell>
          <cell r="E131">
            <v>28.656686091835923</v>
          </cell>
        </row>
        <row r="132">
          <cell r="C132">
            <v>27.42734006018452</v>
          </cell>
          <cell r="E132">
            <v>31.687340060184511</v>
          </cell>
        </row>
        <row r="133">
          <cell r="C133">
            <v>31.13573066002607</v>
          </cell>
          <cell r="E133">
            <v>35.395730660026061</v>
          </cell>
        </row>
        <row r="134">
          <cell r="C134">
            <v>35.325379219265528</v>
          </cell>
          <cell r="E134">
            <v>39.585379219265519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125">
          <cell r="C125" t="str">
            <v>Total Item 3</v>
          </cell>
        </row>
      </sheetData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ç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PLANILHA QUANTITATIVA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>
        <row r="3">
          <cell r="O3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CE6F1"/>
    <pageSetUpPr fitToPage="1"/>
  </sheetPr>
  <dimension ref="A1:O71"/>
  <sheetViews>
    <sheetView showGridLines="0" view="pageBreakPreview" topLeftCell="A31" zoomScale="80" zoomScaleNormal="90" zoomScaleSheetLayoutView="80" workbookViewId="0">
      <selection activeCell="F10" sqref="A10:I11"/>
    </sheetView>
  </sheetViews>
  <sheetFormatPr defaultColWidth="9.140625" defaultRowHeight="12.75"/>
  <cols>
    <col min="1" max="1" width="12" style="34" customWidth="1"/>
    <col min="2" max="2" width="13.28515625" style="79" customWidth="1"/>
    <col min="3" max="3" width="13.85546875" style="44" customWidth="1"/>
    <col min="4" max="4" width="62.5703125" style="35" customWidth="1"/>
    <col min="5" max="5" width="9.140625" style="34" customWidth="1"/>
    <col min="6" max="6" width="12.5703125" style="7" bestFit="1" customWidth="1"/>
    <col min="7" max="7" width="15.28515625" style="160" customWidth="1"/>
    <col min="8" max="8" width="15.28515625" style="36" customWidth="1"/>
    <col min="9" max="9" width="15.28515625" style="37" customWidth="1"/>
    <col min="10" max="10" width="12.140625" style="169" bestFit="1" customWidth="1"/>
    <col min="11" max="11" width="13.42578125" style="45" bestFit="1" customWidth="1"/>
    <col min="12" max="12" width="9.140625" style="45"/>
    <col min="13" max="13" width="13.28515625" style="45" bestFit="1" customWidth="1"/>
    <col min="14" max="14" width="8.5703125" style="45" customWidth="1"/>
    <col min="15" max="16384" width="9.140625" style="45"/>
  </cols>
  <sheetData>
    <row r="1" spans="1:15" s="20" customFormat="1" ht="14.25">
      <c r="A1" s="107"/>
      <c r="B1" s="108"/>
      <c r="C1" s="109"/>
      <c r="D1" s="107"/>
      <c r="E1" s="107"/>
      <c r="F1" s="107"/>
      <c r="G1" s="156"/>
      <c r="H1" s="110"/>
      <c r="I1" s="107"/>
      <c r="J1" s="153"/>
    </row>
    <row r="2" spans="1:15" s="20" customFormat="1" ht="14.25">
      <c r="A2" s="107"/>
      <c r="B2" s="108"/>
      <c r="C2" s="109"/>
      <c r="D2" s="107"/>
      <c r="E2" s="107"/>
      <c r="F2" s="107"/>
      <c r="G2" s="156"/>
      <c r="H2" s="110"/>
      <c r="I2" s="107"/>
      <c r="J2" s="153"/>
    </row>
    <row r="3" spans="1:15" s="20" customFormat="1" ht="14.25">
      <c r="A3" s="107"/>
      <c r="B3" s="108"/>
      <c r="C3" s="109"/>
      <c r="D3" s="107"/>
      <c r="E3" s="107"/>
      <c r="F3" s="107"/>
      <c r="G3" s="156"/>
      <c r="H3" s="110"/>
      <c r="I3" s="107"/>
      <c r="J3" s="153"/>
    </row>
    <row r="4" spans="1:15" s="20" customFormat="1" ht="14.25">
      <c r="A4" s="107"/>
      <c r="B4" s="108"/>
      <c r="C4" s="109"/>
      <c r="D4" s="107"/>
      <c r="E4" s="107"/>
      <c r="F4" s="107"/>
      <c r="G4" s="156"/>
      <c r="H4" s="110"/>
      <c r="I4" s="107"/>
      <c r="J4" s="153"/>
    </row>
    <row r="5" spans="1:15" s="20" customFormat="1" ht="14.25">
      <c r="A5" s="111"/>
      <c r="B5" s="112"/>
      <c r="C5" s="113"/>
      <c r="D5" s="111"/>
      <c r="E5" s="114"/>
      <c r="F5" s="115"/>
      <c r="G5" s="157"/>
      <c r="H5" s="111"/>
      <c r="I5" s="111"/>
      <c r="J5" s="153"/>
    </row>
    <row r="6" spans="1:15" s="20" customFormat="1" ht="15">
      <c r="A6" s="263"/>
      <c r="B6" s="263"/>
      <c r="C6" s="263"/>
      <c r="D6" s="263"/>
      <c r="E6" s="263"/>
      <c r="F6" s="263"/>
      <c r="G6" s="263"/>
      <c r="H6" s="263"/>
      <c r="I6" s="263"/>
      <c r="J6" s="153"/>
    </row>
    <row r="7" spans="1:15" s="20" customFormat="1" ht="15">
      <c r="A7" s="119" t="s">
        <v>220</v>
      </c>
      <c r="B7" s="218"/>
      <c r="C7" s="218"/>
      <c r="D7" s="218"/>
      <c r="E7" s="218"/>
      <c r="F7" s="218"/>
      <c r="G7" s="218"/>
      <c r="H7" s="218"/>
      <c r="I7" s="218"/>
      <c r="J7" s="153"/>
    </row>
    <row r="8" spans="1:15" s="261" customFormat="1" ht="15">
      <c r="A8" s="258" t="s">
        <v>226</v>
      </c>
      <c r="B8" s="259"/>
      <c r="C8" s="259"/>
      <c r="D8" s="259"/>
      <c r="E8" s="259"/>
      <c r="F8" s="259"/>
      <c r="G8" s="260"/>
      <c r="H8" s="260"/>
      <c r="I8" s="260"/>
    </row>
    <row r="9" spans="1:15" s="107" customFormat="1" ht="15">
      <c r="A9" s="265" t="s">
        <v>224</v>
      </c>
      <c r="B9" s="265"/>
      <c r="C9" s="265"/>
      <c r="D9" s="265"/>
      <c r="E9" s="265"/>
      <c r="F9" s="265"/>
      <c r="G9" s="117"/>
      <c r="H9" s="117"/>
      <c r="I9" s="117"/>
      <c r="J9" s="117"/>
      <c r="K9" s="227"/>
      <c r="L9" s="227"/>
      <c r="O9" s="228"/>
    </row>
    <row r="10" spans="1:15" s="107" customFormat="1" ht="15">
      <c r="A10" s="116" t="s">
        <v>225</v>
      </c>
      <c r="B10" s="121"/>
      <c r="C10" s="121"/>
      <c r="D10" s="121"/>
      <c r="E10" s="121"/>
      <c r="F10" s="121"/>
      <c r="G10" s="118"/>
      <c r="H10" s="118"/>
      <c r="I10" s="118"/>
      <c r="J10" s="118"/>
      <c r="K10" s="119"/>
      <c r="L10" s="119"/>
      <c r="O10" s="228"/>
    </row>
    <row r="11" spans="1:15" s="20" customFormat="1" ht="15">
      <c r="A11" s="264" t="s">
        <v>37</v>
      </c>
      <c r="B11" s="264"/>
      <c r="C11" s="264"/>
      <c r="D11" s="264"/>
      <c r="E11" s="264"/>
      <c r="F11" s="264"/>
      <c r="G11" s="264"/>
      <c r="H11" s="264"/>
      <c r="I11" s="264"/>
      <c r="J11" s="153"/>
    </row>
    <row r="12" spans="1:15" s="20" customFormat="1">
      <c r="A12" s="11"/>
      <c r="B12" s="78"/>
      <c r="C12" s="11"/>
      <c r="D12" s="11"/>
      <c r="E12" s="11"/>
      <c r="F12" s="11"/>
      <c r="G12" s="1" t="s">
        <v>36</v>
      </c>
      <c r="H12" s="262"/>
      <c r="I12" s="19">
        <v>0.30499999999999999</v>
      </c>
      <c r="J12" s="173"/>
    </row>
    <row r="13" spans="1:15" s="150" customFormat="1" ht="25.5">
      <c r="A13" s="101" t="s">
        <v>2</v>
      </c>
      <c r="B13" s="102" t="s">
        <v>13</v>
      </c>
      <c r="C13" s="103" t="s">
        <v>38</v>
      </c>
      <c r="D13" s="101" t="s">
        <v>8</v>
      </c>
      <c r="E13" s="101" t="s">
        <v>32</v>
      </c>
      <c r="F13" s="101" t="s">
        <v>4</v>
      </c>
      <c r="G13" s="158" t="s">
        <v>14</v>
      </c>
      <c r="H13" s="103" t="s">
        <v>34</v>
      </c>
      <c r="I13" s="103" t="s">
        <v>35</v>
      </c>
      <c r="J13" s="170"/>
    </row>
    <row r="14" spans="1:15" s="180" customFormat="1" ht="20.100000000000001" customHeight="1">
      <c r="A14" s="187">
        <v>1</v>
      </c>
      <c r="B14" s="187"/>
      <c r="C14" s="186"/>
      <c r="D14" s="185" t="s">
        <v>130</v>
      </c>
      <c r="E14" s="187"/>
      <c r="F14" s="189"/>
      <c r="G14" s="188"/>
      <c r="H14" s="189"/>
      <c r="I14" s="190">
        <f>SUM(I15:I18)</f>
        <v>0</v>
      </c>
      <c r="J14" s="154"/>
    </row>
    <row r="15" spans="1:15" s="180" customFormat="1" ht="20.100000000000001" customHeight="1">
      <c r="A15" s="32" t="s">
        <v>44</v>
      </c>
      <c r="B15" s="90">
        <v>11170</v>
      </c>
      <c r="C15" s="179" t="s">
        <v>48</v>
      </c>
      <c r="D15" s="105" t="s">
        <v>131</v>
      </c>
      <c r="E15" s="183" t="s">
        <v>138</v>
      </c>
      <c r="F15" s="181">
        <v>1</v>
      </c>
      <c r="G15" s="174"/>
      <c r="H15" s="8"/>
      <c r="I15" s="171"/>
      <c r="J15" s="154"/>
      <c r="K15" s="217"/>
    </row>
    <row r="16" spans="1:15" s="176" customFormat="1" ht="20.100000000000001" customHeight="1">
      <c r="A16" s="32" t="s">
        <v>45</v>
      </c>
      <c r="B16" s="90" t="s">
        <v>31</v>
      </c>
      <c r="C16" s="106" t="s">
        <v>145</v>
      </c>
      <c r="D16" s="105" t="s">
        <v>159</v>
      </c>
      <c r="E16" s="100" t="s">
        <v>136</v>
      </c>
      <c r="F16" s="33">
        <v>1</v>
      </c>
      <c r="G16" s="174"/>
      <c r="H16" s="8"/>
      <c r="I16" s="171"/>
      <c r="J16" s="212"/>
      <c r="K16" s="177"/>
    </row>
    <row r="17" spans="1:13" s="180" customFormat="1" ht="20.100000000000001" customHeight="1">
      <c r="A17" s="32" t="s">
        <v>128</v>
      </c>
      <c r="B17" s="90">
        <v>10005</v>
      </c>
      <c r="C17" s="179" t="s">
        <v>48</v>
      </c>
      <c r="D17" s="105" t="s">
        <v>208</v>
      </c>
      <c r="E17" s="183" t="s">
        <v>166</v>
      </c>
      <c r="F17" s="181">
        <v>20</v>
      </c>
      <c r="G17" s="174"/>
      <c r="H17" s="8"/>
      <c r="I17" s="171"/>
      <c r="J17" s="154"/>
      <c r="K17" s="217"/>
    </row>
    <row r="18" spans="1:13" s="151" customFormat="1" ht="20.100000000000001" customHeight="1">
      <c r="A18" s="155" t="s">
        <v>129</v>
      </c>
      <c r="B18" s="161">
        <v>11340</v>
      </c>
      <c r="C18" s="179" t="s">
        <v>48</v>
      </c>
      <c r="D18" s="152" t="s">
        <v>120</v>
      </c>
      <c r="E18" s="183" t="s">
        <v>166</v>
      </c>
      <c r="F18" s="181">
        <v>6</v>
      </c>
      <c r="G18" s="159"/>
      <c r="H18" s="8"/>
      <c r="I18" s="171"/>
      <c r="J18" s="154"/>
      <c r="K18" s="217"/>
      <c r="L18" s="180"/>
      <c r="M18" s="180"/>
    </row>
    <row r="19" spans="1:13" s="180" customFormat="1" ht="20.100000000000001" customHeight="1">
      <c r="A19" s="187">
        <v>2</v>
      </c>
      <c r="B19" s="187"/>
      <c r="C19" s="186"/>
      <c r="D19" s="185" t="s">
        <v>137</v>
      </c>
      <c r="E19" s="187"/>
      <c r="F19" s="189"/>
      <c r="G19" s="188"/>
      <c r="H19" s="189"/>
      <c r="I19" s="190"/>
      <c r="J19" s="154"/>
    </row>
    <row r="20" spans="1:13" s="176" customFormat="1" ht="20.100000000000001" customHeight="1">
      <c r="A20" s="32" t="s">
        <v>161</v>
      </c>
      <c r="B20" s="90" t="s">
        <v>47</v>
      </c>
      <c r="C20" s="106" t="s">
        <v>145</v>
      </c>
      <c r="D20" s="104" t="s">
        <v>158</v>
      </c>
      <c r="E20" s="100" t="s">
        <v>136</v>
      </c>
      <c r="F20" s="33">
        <v>1</v>
      </c>
      <c r="G20" s="159"/>
      <c r="H20" s="8"/>
      <c r="I20" s="171"/>
      <c r="J20" s="154"/>
      <c r="K20" s="177"/>
    </row>
    <row r="21" spans="1:13" s="180" customFormat="1" ht="20.100000000000001" customHeight="1">
      <c r="A21" s="187">
        <v>3</v>
      </c>
      <c r="B21" s="187"/>
      <c r="C21" s="186"/>
      <c r="D21" s="185" t="s">
        <v>165</v>
      </c>
      <c r="E21" s="187"/>
      <c r="F21" s="189"/>
      <c r="G21" s="188"/>
      <c r="H21" s="189"/>
      <c r="I21" s="190"/>
      <c r="J21" s="154"/>
    </row>
    <row r="22" spans="1:13" s="180" customFormat="1" ht="20.100000000000001" customHeight="1">
      <c r="A22" s="32" t="s">
        <v>118</v>
      </c>
      <c r="B22" s="90">
        <v>21533</v>
      </c>
      <c r="C22" s="179" t="s">
        <v>48</v>
      </c>
      <c r="D22" s="182" t="s">
        <v>146</v>
      </c>
      <c r="E22" s="183" t="s">
        <v>166</v>
      </c>
      <c r="F22" s="181">
        <v>31.6</v>
      </c>
      <c r="G22" s="159"/>
      <c r="H22" s="8"/>
      <c r="I22" s="171"/>
      <c r="J22" s="154"/>
      <c r="K22" s="217"/>
    </row>
    <row r="23" spans="1:13" s="150" customFormat="1" ht="20.100000000000001" customHeight="1">
      <c r="A23" s="32" t="s">
        <v>119</v>
      </c>
      <c r="B23" s="43">
        <v>97647</v>
      </c>
      <c r="C23" s="106" t="s">
        <v>46</v>
      </c>
      <c r="D23" s="104" t="s">
        <v>124</v>
      </c>
      <c r="E23" s="100" t="s">
        <v>166</v>
      </c>
      <c r="F23" s="33">
        <f>397.59+221.65</f>
        <v>619.24</v>
      </c>
      <c r="G23" s="159"/>
      <c r="H23" s="8"/>
      <c r="I23" s="171"/>
      <c r="J23" s="154"/>
      <c r="K23" s="217"/>
      <c r="L23" s="180"/>
      <c r="M23" s="180"/>
    </row>
    <row r="24" spans="1:13" s="150" customFormat="1" ht="20.100000000000001" customHeight="1">
      <c r="A24" s="32" t="s">
        <v>132</v>
      </c>
      <c r="B24" s="43">
        <v>20235</v>
      </c>
      <c r="C24" s="179" t="s">
        <v>48</v>
      </c>
      <c r="D24" s="104" t="s">
        <v>123</v>
      </c>
      <c r="E24" s="183" t="s">
        <v>166</v>
      </c>
      <c r="F24" s="33">
        <v>96</v>
      </c>
      <c r="G24" s="159"/>
      <c r="H24" s="8"/>
      <c r="I24" s="171"/>
      <c r="J24" s="154"/>
      <c r="K24" s="217"/>
      <c r="L24" s="180"/>
      <c r="M24" s="180"/>
    </row>
    <row r="25" spans="1:13" s="176" customFormat="1" ht="20.100000000000001" customHeight="1">
      <c r="A25" s="32" t="s">
        <v>133</v>
      </c>
      <c r="B25" s="43">
        <v>21530</v>
      </c>
      <c r="C25" s="179" t="s">
        <v>48</v>
      </c>
      <c r="D25" s="104" t="s">
        <v>147</v>
      </c>
      <c r="E25" s="100" t="s">
        <v>127</v>
      </c>
      <c r="F25" s="33">
        <v>42</v>
      </c>
      <c r="G25" s="159"/>
      <c r="H25" s="8"/>
      <c r="I25" s="171"/>
      <c r="J25" s="154"/>
      <c r="K25" s="217"/>
      <c r="L25" s="180"/>
      <c r="M25" s="180"/>
    </row>
    <row r="26" spans="1:13" s="180" customFormat="1" ht="20.100000000000001" customHeight="1">
      <c r="A26" s="32" t="s">
        <v>134</v>
      </c>
      <c r="B26" s="178">
        <v>20174</v>
      </c>
      <c r="C26" s="179" t="s">
        <v>48</v>
      </c>
      <c r="D26" s="182" t="s">
        <v>121</v>
      </c>
      <c r="E26" s="183" t="s">
        <v>160</v>
      </c>
      <c r="F26" s="181">
        <f>((F22*0.03)+(F23*0.1)+(F24*0.05)+(F25*0.1*0.03)*1.3)</f>
        <v>67.835800000000006</v>
      </c>
      <c r="G26" s="159"/>
      <c r="H26" s="8"/>
      <c r="I26" s="171"/>
      <c r="J26" s="154"/>
      <c r="K26" s="217"/>
    </row>
    <row r="27" spans="1:13" s="180" customFormat="1" ht="20.100000000000001" customHeight="1">
      <c r="A27" s="187">
        <v>4</v>
      </c>
      <c r="B27" s="187"/>
      <c r="C27" s="186"/>
      <c r="D27" s="185" t="s">
        <v>167</v>
      </c>
      <c r="E27" s="187"/>
      <c r="F27" s="189"/>
      <c r="G27" s="188"/>
      <c r="H27" s="189"/>
      <c r="I27" s="190"/>
      <c r="J27" s="154"/>
    </row>
    <row r="28" spans="1:13" s="151" customFormat="1" ht="20.100000000000001" customHeight="1">
      <c r="A28" s="155" t="s">
        <v>135</v>
      </c>
      <c r="B28" s="161">
        <v>61354</v>
      </c>
      <c r="C28" s="179" t="s">
        <v>48</v>
      </c>
      <c r="D28" s="152" t="s">
        <v>148</v>
      </c>
      <c r="E28" s="183" t="s">
        <v>166</v>
      </c>
      <c r="F28" s="181">
        <v>112</v>
      </c>
      <c r="G28" s="159"/>
      <c r="H28" s="8"/>
      <c r="I28" s="171"/>
      <c r="J28" s="154"/>
      <c r="K28" s="217"/>
      <c r="L28" s="180"/>
      <c r="M28" s="180"/>
    </row>
    <row r="29" spans="1:13" s="180" customFormat="1" ht="20.100000000000001" customHeight="1">
      <c r="A29" s="187">
        <v>5</v>
      </c>
      <c r="B29" s="187"/>
      <c r="C29" s="186"/>
      <c r="D29" s="185" t="s">
        <v>168</v>
      </c>
      <c r="E29" s="187"/>
      <c r="F29" s="189"/>
      <c r="G29" s="188"/>
      <c r="H29" s="189"/>
      <c r="I29" s="190"/>
      <c r="J29" s="154"/>
    </row>
    <row r="30" spans="1:13" s="151" customFormat="1" ht="20.100000000000001" customHeight="1">
      <c r="A30" s="155" t="s">
        <v>162</v>
      </c>
      <c r="B30" s="161">
        <v>70049</v>
      </c>
      <c r="C30" s="179" t="s">
        <v>48</v>
      </c>
      <c r="D30" s="152" t="s">
        <v>151</v>
      </c>
      <c r="E30" s="183" t="s">
        <v>166</v>
      </c>
      <c r="F30" s="33">
        <f>397.59+221.65</f>
        <v>619.24</v>
      </c>
      <c r="G30" s="159"/>
      <c r="H30" s="8"/>
      <c r="I30" s="171"/>
      <c r="J30" s="154"/>
      <c r="K30" s="217"/>
      <c r="L30" s="180"/>
      <c r="M30" s="180"/>
    </row>
    <row r="31" spans="1:13" s="151" customFormat="1" ht="20.100000000000001" customHeight="1">
      <c r="A31" s="155" t="s">
        <v>163</v>
      </c>
      <c r="B31" s="161">
        <v>94221</v>
      </c>
      <c r="C31" s="162" t="s">
        <v>46</v>
      </c>
      <c r="D31" s="152" t="s">
        <v>169</v>
      </c>
      <c r="E31" s="183" t="s">
        <v>127</v>
      </c>
      <c r="F31" s="181">
        <f>70+43</f>
        <v>113</v>
      </c>
      <c r="G31" s="159"/>
      <c r="H31" s="8"/>
      <c r="I31" s="171"/>
      <c r="J31" s="154"/>
      <c r="K31" s="217"/>
      <c r="L31" s="180"/>
      <c r="M31" s="180"/>
    </row>
    <row r="32" spans="1:13" s="151" customFormat="1" ht="20.100000000000001" customHeight="1">
      <c r="A32" s="155" t="s">
        <v>164</v>
      </c>
      <c r="B32" s="161">
        <v>70241</v>
      </c>
      <c r="C32" s="179" t="s">
        <v>48</v>
      </c>
      <c r="D32" s="152" t="s">
        <v>206</v>
      </c>
      <c r="E32" s="183" t="s">
        <v>127</v>
      </c>
      <c r="F32" s="181">
        <v>113</v>
      </c>
      <c r="G32" s="159"/>
      <c r="H32" s="8"/>
      <c r="I32" s="171"/>
      <c r="J32" s="154"/>
      <c r="K32" s="217"/>
      <c r="L32" s="180"/>
      <c r="M32" s="180"/>
    </row>
    <row r="33" spans="1:13" s="151" customFormat="1" ht="20.100000000000001" customHeight="1">
      <c r="A33" s="155" t="s">
        <v>186</v>
      </c>
      <c r="B33" s="161">
        <v>71360</v>
      </c>
      <c r="C33" s="179" t="s">
        <v>48</v>
      </c>
      <c r="D33" s="152" t="s">
        <v>170</v>
      </c>
      <c r="E33" s="183" t="s">
        <v>140</v>
      </c>
      <c r="F33" s="181">
        <v>97.5</v>
      </c>
      <c r="G33" s="159"/>
      <c r="H33" s="8"/>
      <c r="I33" s="171"/>
      <c r="J33" s="154"/>
      <c r="K33" s="217"/>
      <c r="L33" s="180"/>
      <c r="M33" s="180"/>
    </row>
    <row r="34" spans="1:13" s="151" customFormat="1" ht="20.100000000000001" customHeight="1">
      <c r="A34" s="155" t="s">
        <v>187</v>
      </c>
      <c r="B34" s="161">
        <v>70030</v>
      </c>
      <c r="C34" s="162" t="s">
        <v>48</v>
      </c>
      <c r="D34" s="152" t="s">
        <v>150</v>
      </c>
      <c r="E34" s="183" t="s">
        <v>166</v>
      </c>
      <c r="F34" s="33">
        <v>65</v>
      </c>
      <c r="G34" s="159"/>
      <c r="H34" s="8"/>
      <c r="I34" s="171"/>
      <c r="J34" s="154"/>
      <c r="K34" s="217"/>
      <c r="L34" s="180"/>
      <c r="M34" s="180"/>
    </row>
    <row r="35" spans="1:13" s="151" customFormat="1" ht="20.100000000000001" customHeight="1">
      <c r="A35" s="155" t="s">
        <v>188</v>
      </c>
      <c r="B35" s="161">
        <v>70785</v>
      </c>
      <c r="C35" s="179" t="s">
        <v>48</v>
      </c>
      <c r="D35" s="152" t="s">
        <v>149</v>
      </c>
      <c r="E35" s="183" t="s">
        <v>166</v>
      </c>
      <c r="F35" s="181">
        <v>400</v>
      </c>
      <c r="G35" s="159"/>
      <c r="H35" s="8"/>
      <c r="I35" s="171"/>
      <c r="J35" s="154"/>
      <c r="K35" s="217"/>
      <c r="L35" s="180"/>
      <c r="M35" s="180"/>
    </row>
    <row r="36" spans="1:13" s="151" customFormat="1" ht="20.100000000000001" customHeight="1">
      <c r="A36" s="155" t="s">
        <v>189</v>
      </c>
      <c r="B36" s="161">
        <v>80783</v>
      </c>
      <c r="C36" s="179" t="s">
        <v>48</v>
      </c>
      <c r="D36" s="152" t="s">
        <v>185</v>
      </c>
      <c r="E36" s="100" t="s">
        <v>136</v>
      </c>
      <c r="F36" s="33">
        <v>400</v>
      </c>
      <c r="G36" s="159"/>
      <c r="H36" s="8"/>
      <c r="I36" s="171"/>
      <c r="J36" s="154"/>
      <c r="K36" s="217"/>
      <c r="L36" s="180"/>
      <c r="M36" s="180"/>
    </row>
    <row r="37" spans="1:13" s="180" customFormat="1" ht="20.100000000000001" customHeight="1">
      <c r="A37" s="187">
        <v>6</v>
      </c>
      <c r="B37" s="187"/>
      <c r="C37" s="186"/>
      <c r="D37" s="185" t="s">
        <v>176</v>
      </c>
      <c r="E37" s="187"/>
      <c r="F37" s="189"/>
      <c r="G37" s="188"/>
      <c r="H37" s="189"/>
      <c r="I37" s="190"/>
      <c r="J37" s="154"/>
    </row>
    <row r="38" spans="1:13" s="151" customFormat="1" ht="20.100000000000001" customHeight="1">
      <c r="A38" s="155" t="s">
        <v>190</v>
      </c>
      <c r="B38" s="161">
        <v>90482</v>
      </c>
      <c r="C38" s="179" t="s">
        <v>48</v>
      </c>
      <c r="D38" s="152" t="s">
        <v>173</v>
      </c>
      <c r="E38" s="183" t="s">
        <v>166</v>
      </c>
      <c r="F38" s="181">
        <v>10.08</v>
      </c>
      <c r="G38" s="159"/>
      <c r="H38" s="8"/>
      <c r="I38" s="171"/>
      <c r="J38" s="154"/>
      <c r="K38" s="217"/>
      <c r="L38" s="180"/>
      <c r="M38" s="180"/>
    </row>
    <row r="39" spans="1:13" s="151" customFormat="1" ht="20.100000000000001" customHeight="1">
      <c r="A39" s="155" t="s">
        <v>191</v>
      </c>
      <c r="B39" s="161">
        <v>161391</v>
      </c>
      <c r="C39" s="179" t="s">
        <v>48</v>
      </c>
      <c r="D39" s="152" t="s">
        <v>174</v>
      </c>
      <c r="E39" s="183" t="s">
        <v>166</v>
      </c>
      <c r="F39" s="181">
        <v>5</v>
      </c>
      <c r="G39" s="159"/>
      <c r="H39" s="8"/>
      <c r="I39" s="171"/>
      <c r="J39" s="154"/>
      <c r="K39" s="217"/>
      <c r="L39" s="180"/>
      <c r="M39" s="180"/>
    </row>
    <row r="40" spans="1:13" s="151" customFormat="1" ht="20.100000000000001" customHeight="1">
      <c r="A40" s="155" t="s">
        <v>192</v>
      </c>
      <c r="B40" s="161">
        <v>91306</v>
      </c>
      <c r="C40" s="179" t="s">
        <v>46</v>
      </c>
      <c r="D40" s="152" t="s">
        <v>175</v>
      </c>
      <c r="E40" s="183" t="s">
        <v>136</v>
      </c>
      <c r="F40" s="181">
        <v>6</v>
      </c>
      <c r="G40" s="159"/>
      <c r="H40" s="8"/>
      <c r="I40" s="171"/>
      <c r="J40" s="154"/>
      <c r="K40" s="217"/>
      <c r="L40" s="180"/>
      <c r="M40" s="180"/>
    </row>
    <row r="41" spans="1:13" s="180" customFormat="1" ht="20.100000000000001" customHeight="1">
      <c r="A41" s="187">
        <v>7</v>
      </c>
      <c r="B41" s="187"/>
      <c r="C41" s="186"/>
      <c r="D41" s="185" t="s">
        <v>207</v>
      </c>
      <c r="E41" s="187"/>
      <c r="F41" s="189"/>
      <c r="G41" s="188"/>
      <c r="H41" s="189"/>
      <c r="I41" s="190"/>
      <c r="J41" s="154"/>
    </row>
    <row r="42" spans="1:13" s="180" customFormat="1" ht="20.100000000000001" customHeight="1">
      <c r="A42" s="32" t="s">
        <v>193</v>
      </c>
      <c r="B42" s="90">
        <v>110644</v>
      </c>
      <c r="C42" s="179" t="s">
        <v>48</v>
      </c>
      <c r="D42" s="105" t="s">
        <v>152</v>
      </c>
      <c r="E42" s="183" t="s">
        <v>166</v>
      </c>
      <c r="F42" s="181">
        <v>29</v>
      </c>
      <c r="G42" s="174"/>
      <c r="H42" s="8"/>
      <c r="I42" s="171"/>
      <c r="J42" s="154"/>
      <c r="K42" s="217"/>
    </row>
    <row r="43" spans="1:13" s="180" customFormat="1" ht="20.100000000000001" customHeight="1">
      <c r="A43" s="187">
        <v>8</v>
      </c>
      <c r="B43" s="187"/>
      <c r="C43" s="186"/>
      <c r="D43" s="185" t="s">
        <v>171</v>
      </c>
      <c r="E43" s="187"/>
      <c r="F43" s="189"/>
      <c r="G43" s="188"/>
      <c r="H43" s="189"/>
      <c r="I43" s="190"/>
      <c r="J43" s="154"/>
    </row>
    <row r="44" spans="1:13" s="180" customFormat="1" ht="20.100000000000001" customHeight="1">
      <c r="A44" s="32" t="s">
        <v>194</v>
      </c>
      <c r="B44" s="90">
        <v>130728</v>
      </c>
      <c r="C44" s="179" t="s">
        <v>48</v>
      </c>
      <c r="D44" s="105" t="s">
        <v>126</v>
      </c>
      <c r="E44" s="183" t="s">
        <v>166</v>
      </c>
      <c r="F44" s="181">
        <v>35</v>
      </c>
      <c r="G44" s="174"/>
      <c r="H44" s="8"/>
      <c r="I44" s="171"/>
      <c r="J44" s="154"/>
      <c r="K44" s="217"/>
    </row>
    <row r="45" spans="1:13" s="180" customFormat="1" ht="20.100000000000001" customHeight="1">
      <c r="A45" s="32" t="s">
        <v>195</v>
      </c>
      <c r="B45" s="90">
        <v>130112</v>
      </c>
      <c r="C45" s="179" t="s">
        <v>48</v>
      </c>
      <c r="D45" s="105" t="s">
        <v>153</v>
      </c>
      <c r="E45" s="183" t="s">
        <v>166</v>
      </c>
      <c r="F45" s="181">
        <v>10</v>
      </c>
      <c r="G45" s="174"/>
      <c r="H45" s="8"/>
      <c r="I45" s="171"/>
      <c r="J45" s="154"/>
      <c r="K45" s="217"/>
    </row>
    <row r="46" spans="1:13" s="180" customFormat="1" ht="20.100000000000001" customHeight="1">
      <c r="A46" s="32" t="s">
        <v>196</v>
      </c>
      <c r="B46" s="90">
        <v>130110</v>
      </c>
      <c r="C46" s="179" t="s">
        <v>48</v>
      </c>
      <c r="D46" s="105" t="s">
        <v>125</v>
      </c>
      <c r="E46" s="183" t="s">
        <v>166</v>
      </c>
      <c r="F46" s="181">
        <v>96</v>
      </c>
      <c r="G46" s="174"/>
      <c r="H46" s="8"/>
      <c r="I46" s="171"/>
      <c r="J46" s="154"/>
      <c r="K46" s="217"/>
    </row>
    <row r="47" spans="1:13" s="180" customFormat="1" ht="20.100000000000001" customHeight="1">
      <c r="A47" s="32" t="s">
        <v>197</v>
      </c>
      <c r="B47" s="90">
        <v>130758</v>
      </c>
      <c r="C47" s="179" t="s">
        <v>48</v>
      </c>
      <c r="D47" s="105" t="s">
        <v>154</v>
      </c>
      <c r="E47" s="183" t="s">
        <v>166</v>
      </c>
      <c r="F47" s="181">
        <v>96</v>
      </c>
      <c r="G47" s="174"/>
      <c r="H47" s="8"/>
      <c r="I47" s="171"/>
      <c r="J47" s="154"/>
      <c r="K47" s="217"/>
    </row>
    <row r="48" spans="1:13" s="180" customFormat="1" ht="20.100000000000001" customHeight="1">
      <c r="A48" s="187">
        <v>9</v>
      </c>
      <c r="B48" s="187"/>
      <c r="C48" s="186"/>
      <c r="D48" s="185" t="s">
        <v>172</v>
      </c>
      <c r="E48" s="187"/>
      <c r="F48" s="189"/>
      <c r="G48" s="188"/>
      <c r="H48" s="189"/>
      <c r="I48" s="190"/>
      <c r="J48" s="154"/>
    </row>
    <row r="49" spans="1:11" s="180" customFormat="1" ht="20.100000000000001" customHeight="1">
      <c r="A49" s="32" t="s">
        <v>198</v>
      </c>
      <c r="B49" s="90">
        <v>150302</v>
      </c>
      <c r="C49" s="179" t="s">
        <v>48</v>
      </c>
      <c r="D49" s="105" t="s">
        <v>209</v>
      </c>
      <c r="E49" s="183" t="s">
        <v>166</v>
      </c>
      <c r="F49" s="181">
        <v>510</v>
      </c>
      <c r="G49" s="174"/>
      <c r="H49" s="8"/>
      <c r="I49" s="171"/>
      <c r="J49" s="154"/>
      <c r="K49" s="217"/>
    </row>
    <row r="50" spans="1:11" s="180" customFormat="1" ht="20.100000000000001" customHeight="1">
      <c r="A50" s="32" t="s">
        <v>199</v>
      </c>
      <c r="B50" s="90">
        <v>150377</v>
      </c>
      <c r="C50" s="179" t="s">
        <v>48</v>
      </c>
      <c r="D50" s="105" t="s">
        <v>155</v>
      </c>
      <c r="E50" s="183" t="s">
        <v>166</v>
      </c>
      <c r="F50" s="181">
        <v>255</v>
      </c>
      <c r="G50" s="174"/>
      <c r="H50" s="8"/>
      <c r="I50" s="171"/>
      <c r="J50" s="154"/>
      <c r="K50" s="217"/>
    </row>
    <row r="51" spans="1:11" s="180" customFormat="1" ht="20.100000000000001" customHeight="1">
      <c r="A51" s="32" t="s">
        <v>200</v>
      </c>
      <c r="B51" s="90">
        <v>150606</v>
      </c>
      <c r="C51" s="179" t="s">
        <v>48</v>
      </c>
      <c r="D51" s="105" t="s">
        <v>204</v>
      </c>
      <c r="E51" s="183" t="s">
        <v>166</v>
      </c>
      <c r="F51" s="181">
        <v>85</v>
      </c>
      <c r="G51" s="174"/>
      <c r="H51" s="8"/>
      <c r="I51" s="171"/>
      <c r="J51" s="154"/>
      <c r="K51" s="217"/>
    </row>
    <row r="52" spans="1:11" s="180" customFormat="1" ht="20.100000000000001" customHeight="1">
      <c r="A52" s="32" t="s">
        <v>210</v>
      </c>
      <c r="B52" s="90">
        <v>150741</v>
      </c>
      <c r="C52" s="179" t="s">
        <v>48</v>
      </c>
      <c r="D52" s="105" t="s">
        <v>156</v>
      </c>
      <c r="E52" s="183" t="s">
        <v>166</v>
      </c>
      <c r="F52" s="181">
        <v>1150</v>
      </c>
      <c r="G52" s="174"/>
      <c r="H52" s="8"/>
      <c r="I52" s="171"/>
      <c r="J52" s="154"/>
      <c r="K52" s="217"/>
    </row>
    <row r="53" spans="1:11" s="180" customFormat="1" ht="20.100000000000001" customHeight="1">
      <c r="A53" s="32" t="s">
        <v>211</v>
      </c>
      <c r="B53" s="90">
        <v>150207</v>
      </c>
      <c r="C53" s="179" t="s">
        <v>48</v>
      </c>
      <c r="D53" s="105" t="s">
        <v>157</v>
      </c>
      <c r="E53" s="183" t="s">
        <v>166</v>
      </c>
      <c r="F53" s="181">
        <v>297</v>
      </c>
      <c r="G53" s="174"/>
      <c r="H53" s="8"/>
      <c r="I53" s="171"/>
      <c r="J53" s="154"/>
      <c r="K53" s="217"/>
    </row>
    <row r="54" spans="1:11" s="180" customFormat="1" ht="20.100000000000001" customHeight="1">
      <c r="A54" s="187">
        <v>10</v>
      </c>
      <c r="B54" s="187"/>
      <c r="C54" s="186"/>
      <c r="D54" s="185" t="s">
        <v>122</v>
      </c>
      <c r="E54" s="187"/>
      <c r="F54" s="189"/>
      <c r="G54" s="188"/>
      <c r="H54" s="189"/>
      <c r="I54" s="190"/>
      <c r="J54" s="154"/>
    </row>
    <row r="55" spans="1:11" s="180" customFormat="1" ht="20.100000000000001" customHeight="1">
      <c r="A55" s="32" t="s">
        <v>201</v>
      </c>
      <c r="B55" s="90">
        <v>170983</v>
      </c>
      <c r="C55" s="179" t="s">
        <v>48</v>
      </c>
      <c r="D55" s="105" t="s">
        <v>177</v>
      </c>
      <c r="E55" s="183" t="s">
        <v>136</v>
      </c>
      <c r="F55" s="181">
        <v>36</v>
      </c>
      <c r="G55" s="174"/>
      <c r="H55" s="8"/>
      <c r="I55" s="171"/>
      <c r="J55" s="154"/>
      <c r="K55" s="217"/>
    </row>
    <row r="56" spans="1:11" s="180" customFormat="1" ht="25.5">
      <c r="A56" s="32" t="s">
        <v>212</v>
      </c>
      <c r="B56" s="90">
        <v>97589</v>
      </c>
      <c r="C56" s="179" t="s">
        <v>46</v>
      </c>
      <c r="D56" s="105" t="s">
        <v>205</v>
      </c>
      <c r="E56" s="183" t="s">
        <v>136</v>
      </c>
      <c r="F56" s="181">
        <v>26</v>
      </c>
      <c r="G56" s="174"/>
      <c r="H56" s="8"/>
      <c r="I56" s="171"/>
      <c r="J56" s="154"/>
      <c r="K56" s="217"/>
    </row>
    <row r="57" spans="1:11" s="180" customFormat="1" ht="20.100000000000001" customHeight="1">
      <c r="A57" s="32" t="s">
        <v>213</v>
      </c>
      <c r="B57" s="90">
        <v>170332</v>
      </c>
      <c r="C57" s="179" t="s">
        <v>48</v>
      </c>
      <c r="D57" s="105" t="s">
        <v>178</v>
      </c>
      <c r="E57" s="183" t="s">
        <v>136</v>
      </c>
      <c r="F57" s="181">
        <v>6</v>
      </c>
      <c r="G57" s="174"/>
      <c r="H57" s="8"/>
      <c r="I57" s="171"/>
      <c r="J57" s="154"/>
      <c r="K57" s="217"/>
    </row>
    <row r="58" spans="1:11" s="180" customFormat="1" ht="20.100000000000001" customHeight="1">
      <c r="A58" s="187">
        <v>11</v>
      </c>
      <c r="B58" s="187"/>
      <c r="C58" s="186"/>
      <c r="D58" s="185" t="s">
        <v>179</v>
      </c>
      <c r="E58" s="187"/>
      <c r="F58" s="189"/>
      <c r="G58" s="188"/>
      <c r="H58" s="189"/>
      <c r="I58" s="190"/>
      <c r="J58" s="154"/>
    </row>
    <row r="59" spans="1:11" s="180" customFormat="1" ht="20.100000000000001" customHeight="1">
      <c r="A59" s="32" t="s">
        <v>202</v>
      </c>
      <c r="B59" s="90">
        <v>231310</v>
      </c>
      <c r="C59" s="179" t="s">
        <v>48</v>
      </c>
      <c r="D59" s="105" t="s">
        <v>180</v>
      </c>
      <c r="E59" s="183" t="s">
        <v>136</v>
      </c>
      <c r="F59" s="181">
        <v>5</v>
      </c>
      <c r="G59" s="174"/>
      <c r="H59" s="8"/>
      <c r="I59" s="171"/>
      <c r="J59" s="154"/>
      <c r="K59" s="217"/>
    </row>
    <row r="60" spans="1:11" s="180" customFormat="1" ht="20.100000000000001" customHeight="1">
      <c r="A60" s="187">
        <v>12</v>
      </c>
      <c r="B60" s="187"/>
      <c r="C60" s="186"/>
      <c r="D60" s="185" t="s">
        <v>181</v>
      </c>
      <c r="E60" s="187"/>
      <c r="F60" s="189"/>
      <c r="G60" s="188"/>
      <c r="H60" s="189"/>
      <c r="I60" s="190"/>
      <c r="J60" s="154"/>
    </row>
    <row r="61" spans="1:11" s="180" customFormat="1" ht="20.100000000000001" customHeight="1">
      <c r="A61" s="32" t="s">
        <v>203</v>
      </c>
      <c r="B61" s="90">
        <v>241470</v>
      </c>
      <c r="C61" s="179" t="s">
        <v>48</v>
      </c>
      <c r="D61" s="105" t="s">
        <v>182</v>
      </c>
      <c r="E61" s="183" t="s">
        <v>166</v>
      </c>
      <c r="F61" s="181">
        <v>26</v>
      </c>
      <c r="G61" s="174"/>
      <c r="H61" s="8"/>
      <c r="I61" s="171"/>
      <c r="J61" s="154"/>
      <c r="K61" s="217"/>
    </row>
    <row r="62" spans="1:11" s="180" customFormat="1" ht="20.100000000000001" customHeight="1">
      <c r="A62" s="187">
        <v>13</v>
      </c>
      <c r="B62" s="187"/>
      <c r="C62" s="186"/>
      <c r="D62" s="185" t="s">
        <v>183</v>
      </c>
      <c r="E62" s="187"/>
      <c r="F62" s="189"/>
      <c r="G62" s="188"/>
      <c r="H62" s="189"/>
      <c r="I62" s="190"/>
      <c r="J62" s="154"/>
    </row>
    <row r="63" spans="1:11" s="180" customFormat="1" ht="20.100000000000001" customHeight="1">
      <c r="A63" s="32" t="s">
        <v>214</v>
      </c>
      <c r="B63" s="90">
        <v>270220</v>
      </c>
      <c r="C63" s="179" t="s">
        <v>48</v>
      </c>
      <c r="D63" s="105" t="s">
        <v>184</v>
      </c>
      <c r="E63" s="183" t="s">
        <v>166</v>
      </c>
      <c r="F63" s="181">
        <v>445.34</v>
      </c>
      <c r="G63" s="174"/>
      <c r="H63" s="8"/>
      <c r="I63" s="171"/>
      <c r="J63" s="154"/>
      <c r="K63" s="217"/>
    </row>
    <row r="64" spans="1:11" s="172" customFormat="1" ht="20.100000000000001" customHeight="1">
      <c r="A64" s="163"/>
      <c r="B64" s="164"/>
      <c r="C64" s="165"/>
      <c r="D64" s="164" t="s">
        <v>39</v>
      </c>
      <c r="E64" s="166"/>
      <c r="F64" s="166"/>
      <c r="G64" s="167"/>
      <c r="H64" s="168"/>
      <c r="I64" s="175"/>
      <c r="J64" s="211"/>
    </row>
    <row r="70" spans="5:11">
      <c r="E70" s="184"/>
    </row>
    <row r="71" spans="5:11">
      <c r="K71" s="37"/>
    </row>
  </sheetData>
  <autoFilter ref="A14:P64"/>
  <mergeCells count="4">
    <mergeCell ref="G12:H12"/>
    <mergeCell ref="A6:I6"/>
    <mergeCell ref="A11:I11"/>
    <mergeCell ref="A9:F9"/>
  </mergeCells>
  <phoneticPr fontId="9" type="noConversion"/>
  <conditionalFormatting sqref="G23:G26 G30:G36 G38:G40 G16">
    <cfRule type="cellIs" dxfId="267" priority="968" stopIfTrue="1" operator="equal">
      <formula>0</formula>
    </cfRule>
  </conditionalFormatting>
  <conditionalFormatting sqref="G23">
    <cfRule type="cellIs" dxfId="266" priority="860" stopIfTrue="1" operator="equal">
      <formula>0</formula>
    </cfRule>
  </conditionalFormatting>
  <conditionalFormatting sqref="G20">
    <cfRule type="cellIs" dxfId="265" priority="62" stopIfTrue="1" operator="equal">
      <formula>0</formula>
    </cfRule>
  </conditionalFormatting>
  <conditionalFormatting sqref="G42">
    <cfRule type="cellIs" dxfId="264" priority="16" stopIfTrue="1" operator="equal">
      <formula>0</formula>
    </cfRule>
  </conditionalFormatting>
  <conditionalFormatting sqref="G45:G46">
    <cfRule type="cellIs" dxfId="263" priority="15" stopIfTrue="1" operator="equal">
      <formula>0</formula>
    </cfRule>
  </conditionalFormatting>
  <conditionalFormatting sqref="G28">
    <cfRule type="cellIs" dxfId="262" priority="21" stopIfTrue="1" operator="equal">
      <formula>0</formula>
    </cfRule>
  </conditionalFormatting>
  <conditionalFormatting sqref="G18">
    <cfRule type="cellIs" dxfId="261" priority="20" stopIfTrue="1" operator="equal">
      <formula>0</formula>
    </cfRule>
  </conditionalFormatting>
  <conditionalFormatting sqref="G22">
    <cfRule type="cellIs" dxfId="260" priority="19" stopIfTrue="1" operator="equal">
      <formula>0</formula>
    </cfRule>
  </conditionalFormatting>
  <conditionalFormatting sqref="G15">
    <cfRule type="cellIs" dxfId="259" priority="18" stopIfTrue="1" operator="equal">
      <formula>0</formula>
    </cfRule>
  </conditionalFormatting>
  <conditionalFormatting sqref="G44">
    <cfRule type="cellIs" dxfId="258" priority="17" stopIfTrue="1" operator="equal">
      <formula>0</formula>
    </cfRule>
  </conditionalFormatting>
  <conditionalFormatting sqref="G47">
    <cfRule type="cellIs" dxfId="257" priority="14" stopIfTrue="1" operator="equal">
      <formula>0</formula>
    </cfRule>
  </conditionalFormatting>
  <conditionalFormatting sqref="G49">
    <cfRule type="cellIs" dxfId="256" priority="13" stopIfTrue="1" operator="equal">
      <formula>0</formula>
    </cfRule>
  </conditionalFormatting>
  <conditionalFormatting sqref="G50">
    <cfRule type="cellIs" dxfId="255" priority="12" stopIfTrue="1" operator="equal">
      <formula>0</formula>
    </cfRule>
  </conditionalFormatting>
  <conditionalFormatting sqref="G51">
    <cfRule type="cellIs" dxfId="254" priority="11" stopIfTrue="1" operator="equal">
      <formula>0</formula>
    </cfRule>
  </conditionalFormatting>
  <conditionalFormatting sqref="G52">
    <cfRule type="cellIs" dxfId="253" priority="10" stopIfTrue="1" operator="equal">
      <formula>0</formula>
    </cfRule>
  </conditionalFormatting>
  <conditionalFormatting sqref="G53">
    <cfRule type="cellIs" dxfId="252" priority="9" stopIfTrue="1" operator="equal">
      <formula>0</formula>
    </cfRule>
  </conditionalFormatting>
  <conditionalFormatting sqref="G55">
    <cfRule type="cellIs" dxfId="251" priority="7" stopIfTrue="1" operator="equal">
      <formula>0</formula>
    </cfRule>
  </conditionalFormatting>
  <conditionalFormatting sqref="G56">
    <cfRule type="cellIs" dxfId="250" priority="6" stopIfTrue="1" operator="equal">
      <formula>0</formula>
    </cfRule>
  </conditionalFormatting>
  <conditionalFormatting sqref="G57">
    <cfRule type="cellIs" dxfId="249" priority="5" stopIfTrue="1" operator="equal">
      <formula>0</formula>
    </cfRule>
  </conditionalFormatting>
  <conditionalFormatting sqref="G59">
    <cfRule type="cellIs" dxfId="248" priority="4" stopIfTrue="1" operator="equal">
      <formula>0</formula>
    </cfRule>
  </conditionalFormatting>
  <conditionalFormatting sqref="G61">
    <cfRule type="cellIs" dxfId="247" priority="3" stopIfTrue="1" operator="equal">
      <formula>0</formula>
    </cfRule>
  </conditionalFormatting>
  <conditionalFormatting sqref="G63">
    <cfRule type="cellIs" dxfId="246" priority="2" stopIfTrue="1" operator="equal">
      <formula>0</formula>
    </cfRule>
  </conditionalFormatting>
  <conditionalFormatting sqref="G17">
    <cfRule type="cellIs" dxfId="245" priority="1" stopIfTrue="1" operator="equal">
      <formula>0</formula>
    </cfRule>
  </conditionalFormatting>
  <printOptions horizontalCentered="1"/>
  <pageMargins left="0.51181102362204722" right="0.51181102362204722" top="0.59055118110236227" bottom="0.59055118110236227" header="0.51181102362204722" footer="0.31496062992125984"/>
  <pageSetup paperSize="9" scale="54" fitToHeight="0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CE6F1"/>
    <pageSetUpPr fitToPage="1"/>
  </sheetPr>
  <dimension ref="A1:O75"/>
  <sheetViews>
    <sheetView view="pageBreakPreview" zoomScale="80" zoomScaleNormal="70" zoomScaleSheetLayoutView="80" workbookViewId="0">
      <selection activeCell="A8" sqref="A8:XFD11"/>
    </sheetView>
  </sheetViews>
  <sheetFormatPr defaultColWidth="9.140625" defaultRowHeight="12.75"/>
  <cols>
    <col min="1" max="1" width="9.28515625" style="6" bestFit="1" customWidth="1"/>
    <col min="2" max="2" width="43" style="6" customWidth="1"/>
    <col min="3" max="5" width="23" style="6" customWidth="1"/>
    <col min="6" max="6" width="22" style="6" bestFit="1" customWidth="1"/>
    <col min="7" max="7" width="11.28515625" style="6" bestFit="1" customWidth="1"/>
    <col min="8" max="8" width="9.140625" style="6"/>
    <col min="9" max="9" width="12.28515625" style="6" bestFit="1" customWidth="1"/>
    <col min="10" max="16384" width="9.140625" style="6"/>
  </cols>
  <sheetData>
    <row r="1" spans="1:15" s="18" customFormat="1">
      <c r="A1" s="49"/>
      <c r="B1" s="49"/>
      <c r="C1" s="49"/>
      <c r="D1" s="49"/>
      <c r="E1" s="49"/>
      <c r="F1" s="49"/>
      <c r="G1" s="52"/>
      <c r="H1" s="52"/>
      <c r="I1" s="50"/>
    </row>
    <row r="2" spans="1:15" s="18" customFormat="1" ht="18.75" customHeight="1">
      <c r="A2" s="49"/>
      <c r="B2" s="49"/>
      <c r="C2" s="49"/>
      <c r="D2" s="49"/>
      <c r="E2" s="49"/>
      <c r="F2" s="49"/>
      <c r="G2" s="52"/>
      <c r="H2" s="53"/>
      <c r="I2" s="50"/>
    </row>
    <row r="3" spans="1:15" s="18" customFormat="1" ht="18">
      <c r="A3" s="293"/>
      <c r="B3" s="293"/>
      <c r="C3" s="293"/>
      <c r="D3" s="293"/>
      <c r="E3" s="293"/>
      <c r="F3" s="293"/>
      <c r="G3" s="54"/>
      <c r="H3" s="54"/>
      <c r="I3" s="50"/>
    </row>
    <row r="4" spans="1:15" s="18" customFormat="1" ht="18">
      <c r="A4" s="294"/>
      <c r="B4" s="294"/>
      <c r="C4" s="294"/>
      <c r="D4" s="294"/>
      <c r="E4" s="294"/>
      <c r="F4" s="294"/>
      <c r="G4" s="54"/>
      <c r="H4" s="54"/>
      <c r="I4" s="50"/>
    </row>
    <row r="5" spans="1:15" s="18" customFormat="1" ht="18">
      <c r="A5" s="294"/>
      <c r="B5" s="294"/>
      <c r="C5" s="294"/>
      <c r="D5" s="294"/>
      <c r="E5" s="294"/>
      <c r="F5" s="294"/>
      <c r="G5" s="54"/>
      <c r="H5" s="54"/>
      <c r="I5" s="50"/>
    </row>
    <row r="6" spans="1:15" s="18" customFormat="1" ht="18">
      <c r="A6" s="294"/>
      <c r="B6" s="294"/>
      <c r="C6" s="294"/>
      <c r="D6" s="294"/>
      <c r="E6" s="294"/>
      <c r="F6" s="294"/>
      <c r="G6" s="54"/>
      <c r="H6" s="54"/>
      <c r="I6" s="50"/>
    </row>
    <row r="7" spans="1:15" s="20" customFormat="1" ht="18">
      <c r="A7" s="145"/>
      <c r="B7" s="145"/>
      <c r="C7" s="145"/>
      <c r="D7" s="145"/>
      <c r="E7" s="145"/>
      <c r="F7" s="145"/>
      <c r="G7" s="46"/>
      <c r="H7" s="46"/>
      <c r="I7" s="46"/>
    </row>
    <row r="8" spans="1:15" s="261" customFormat="1" ht="15">
      <c r="A8" s="258" t="s">
        <v>219</v>
      </c>
      <c r="B8" s="259"/>
      <c r="C8" s="259"/>
      <c r="D8" s="259"/>
      <c r="E8" s="259"/>
      <c r="F8" s="259"/>
      <c r="G8" s="260"/>
      <c r="H8" s="260"/>
      <c r="I8" s="260"/>
    </row>
    <row r="9" spans="1:15" s="261" customFormat="1" ht="15">
      <c r="A9" s="258" t="s">
        <v>221</v>
      </c>
      <c r="B9" s="259"/>
      <c r="C9" s="259"/>
      <c r="D9" s="259"/>
      <c r="E9" s="259"/>
      <c r="F9" s="259"/>
      <c r="G9" s="260"/>
      <c r="H9" s="260"/>
      <c r="I9" s="260"/>
    </row>
    <row r="10" spans="1:15" s="107" customFormat="1" ht="15">
      <c r="A10" s="265" t="s">
        <v>224</v>
      </c>
      <c r="B10" s="265"/>
      <c r="C10" s="265"/>
      <c r="D10" s="265"/>
      <c r="E10" s="265"/>
      <c r="F10" s="265"/>
      <c r="G10" s="117"/>
      <c r="H10" s="117"/>
      <c r="I10" s="117"/>
      <c r="J10" s="117"/>
      <c r="K10" s="227"/>
      <c r="L10" s="227"/>
      <c r="O10" s="228"/>
    </row>
    <row r="11" spans="1:15" s="107" customFormat="1" ht="15">
      <c r="A11" s="116" t="s">
        <v>225</v>
      </c>
      <c r="B11" s="121"/>
      <c r="C11" s="121"/>
      <c r="D11" s="121"/>
      <c r="E11" s="121"/>
      <c r="F11" s="121"/>
      <c r="G11" s="118"/>
      <c r="H11" s="118"/>
      <c r="I11" s="118"/>
      <c r="J11" s="118"/>
      <c r="K11" s="119"/>
      <c r="L11" s="119"/>
      <c r="O11" s="228"/>
    </row>
    <row r="12" spans="1:15" s="20" customFormat="1" ht="18">
      <c r="A12" s="146"/>
      <c r="B12" s="147"/>
      <c r="C12" s="147"/>
      <c r="D12" s="147"/>
      <c r="E12" s="147"/>
      <c r="F12" s="147"/>
      <c r="G12" s="41"/>
      <c r="H12" s="41"/>
      <c r="I12" s="41"/>
      <c r="J12"/>
      <c r="K12"/>
      <c r="L12"/>
      <c r="M12"/>
      <c r="O12" s="38"/>
    </row>
    <row r="13" spans="1:15" ht="18">
      <c r="A13" s="288" t="s">
        <v>7</v>
      </c>
      <c r="B13" s="288"/>
      <c r="C13" s="288"/>
      <c r="D13" s="288"/>
      <c r="E13" s="288"/>
      <c r="F13" s="288"/>
      <c r="G13" s="55"/>
      <c r="H13" s="55"/>
      <c r="I13" s="55"/>
      <c r="J13"/>
      <c r="K13"/>
      <c r="L13"/>
      <c r="M13"/>
    </row>
    <row r="14" spans="1:15" ht="18.75" customHeight="1">
      <c r="A14" s="286" t="s">
        <v>2</v>
      </c>
      <c r="B14" s="286" t="s">
        <v>8</v>
      </c>
      <c r="C14" s="291" t="s">
        <v>9</v>
      </c>
      <c r="D14" s="292"/>
      <c r="E14" s="292"/>
      <c r="F14" s="289" t="s">
        <v>3</v>
      </c>
      <c r="G14" s="55"/>
      <c r="H14" s="55"/>
      <c r="I14" s="55"/>
      <c r="J14"/>
      <c r="K14"/>
      <c r="L14"/>
      <c r="M14"/>
    </row>
    <row r="15" spans="1:15" ht="18.75" customHeight="1">
      <c r="A15" s="287"/>
      <c r="B15" s="287"/>
      <c r="C15" s="10">
        <v>1</v>
      </c>
      <c r="D15" s="10">
        <v>2</v>
      </c>
      <c r="E15" s="10">
        <v>3</v>
      </c>
      <c r="F15" s="290"/>
      <c r="G15" s="55"/>
      <c r="H15" s="55"/>
      <c r="I15" s="55"/>
    </row>
    <row r="16" spans="1:15" ht="15.75" customHeight="1">
      <c r="A16" s="278">
        <v>1</v>
      </c>
      <c r="B16" s="285" t="s">
        <v>130</v>
      </c>
      <c r="C16" s="122"/>
      <c r="D16" s="122"/>
      <c r="E16" s="122"/>
      <c r="F16" s="122"/>
    </row>
    <row r="17" spans="1:7" ht="7.5" customHeight="1">
      <c r="A17" s="278"/>
      <c r="B17" s="285"/>
      <c r="C17" s="31"/>
      <c r="D17" s="31"/>
      <c r="E17" s="31"/>
      <c r="F17" s="3"/>
    </row>
    <row r="18" spans="1:7" ht="15.75" customHeight="1">
      <c r="A18" s="279"/>
      <c r="B18" s="285"/>
      <c r="C18" s="125"/>
      <c r="D18" s="125"/>
      <c r="E18" s="125"/>
      <c r="F18" s="126"/>
      <c r="G18" s="213">
        <f>C18+E18</f>
        <v>0</v>
      </c>
    </row>
    <row r="19" spans="1:7" ht="15.75" customHeight="1">
      <c r="A19" s="278">
        <v>2</v>
      </c>
      <c r="B19" s="285" t="s">
        <v>222</v>
      </c>
      <c r="C19" s="122"/>
      <c r="D19" s="122"/>
      <c r="E19" s="122"/>
      <c r="F19" s="122"/>
    </row>
    <row r="20" spans="1:7" ht="7.5" customHeight="1">
      <c r="A20" s="278"/>
      <c r="B20" s="285"/>
      <c r="C20" s="31"/>
      <c r="D20" s="31"/>
      <c r="E20" s="31"/>
      <c r="F20" s="3"/>
    </row>
    <row r="21" spans="1:7" ht="15.75" customHeight="1">
      <c r="A21" s="279"/>
      <c r="B21" s="285"/>
      <c r="C21" s="125"/>
      <c r="D21" s="125"/>
      <c r="E21" s="125"/>
      <c r="F21" s="126"/>
      <c r="G21" s="213">
        <f>C21+D21+E21</f>
        <v>0</v>
      </c>
    </row>
    <row r="22" spans="1:7" ht="15.75" customHeight="1">
      <c r="A22" s="278">
        <v>3</v>
      </c>
      <c r="B22" s="280" t="s">
        <v>165</v>
      </c>
      <c r="C22" s="122"/>
      <c r="D22" s="122"/>
      <c r="E22" s="122"/>
      <c r="F22" s="122"/>
    </row>
    <row r="23" spans="1:7" ht="7.5" customHeight="1">
      <c r="A23" s="278"/>
      <c r="B23" s="281"/>
      <c r="C23" s="31"/>
      <c r="D23" s="31"/>
      <c r="E23" s="31"/>
      <c r="F23" s="3"/>
    </row>
    <row r="24" spans="1:7" ht="15.75" customHeight="1">
      <c r="A24" s="279"/>
      <c r="B24" s="282"/>
      <c r="C24" s="125"/>
      <c r="D24" s="125"/>
      <c r="E24" s="125"/>
      <c r="F24" s="126"/>
    </row>
    <row r="25" spans="1:7" ht="15.75" customHeight="1">
      <c r="A25" s="278">
        <v>4</v>
      </c>
      <c r="B25" s="272" t="s">
        <v>167</v>
      </c>
      <c r="C25" s="122"/>
      <c r="D25" s="122"/>
      <c r="E25" s="122"/>
      <c r="F25" s="122"/>
    </row>
    <row r="26" spans="1:7" ht="7.5" customHeight="1">
      <c r="A26" s="278"/>
      <c r="B26" s="273"/>
      <c r="C26" s="31"/>
      <c r="D26" s="31"/>
      <c r="E26" s="31"/>
      <c r="F26" s="3"/>
    </row>
    <row r="27" spans="1:7" ht="15.75" customHeight="1">
      <c r="A27" s="279"/>
      <c r="B27" s="274"/>
      <c r="C27" s="125"/>
      <c r="D27" s="125"/>
      <c r="E27" s="125"/>
      <c r="F27" s="126"/>
    </row>
    <row r="28" spans="1:7" ht="15.75" customHeight="1">
      <c r="A28" s="278">
        <v>5</v>
      </c>
      <c r="B28" s="272" t="s">
        <v>168</v>
      </c>
      <c r="C28" s="122"/>
      <c r="D28" s="122"/>
      <c r="E28" s="122"/>
      <c r="F28" s="122"/>
    </row>
    <row r="29" spans="1:7" ht="7.5" customHeight="1">
      <c r="A29" s="278"/>
      <c r="B29" s="273"/>
      <c r="C29" s="31"/>
      <c r="D29" s="31"/>
      <c r="E29" s="31"/>
      <c r="F29" s="3"/>
    </row>
    <row r="30" spans="1:7" ht="15.75" customHeight="1">
      <c r="A30" s="279"/>
      <c r="B30" s="274"/>
      <c r="C30" s="125"/>
      <c r="D30" s="125"/>
      <c r="E30" s="125"/>
      <c r="F30" s="126"/>
      <c r="G30" s="213">
        <f>C30+D30</f>
        <v>0</v>
      </c>
    </row>
    <row r="31" spans="1:7" ht="15.75" customHeight="1">
      <c r="A31" s="278">
        <v>6</v>
      </c>
      <c r="B31" s="272" t="s">
        <v>176</v>
      </c>
      <c r="C31" s="122"/>
      <c r="D31" s="122"/>
      <c r="E31" s="122"/>
      <c r="F31" s="122"/>
    </row>
    <row r="32" spans="1:7" ht="7.5" customHeight="1">
      <c r="A32" s="278"/>
      <c r="B32" s="273"/>
      <c r="C32" s="31"/>
      <c r="D32" s="31"/>
      <c r="E32" s="31"/>
      <c r="F32" s="3"/>
    </row>
    <row r="33" spans="1:7" ht="15.75" customHeight="1">
      <c r="A33" s="279"/>
      <c r="B33" s="274"/>
      <c r="C33" s="125"/>
      <c r="D33" s="125"/>
      <c r="E33" s="125"/>
      <c r="F33" s="126"/>
      <c r="G33" s="213">
        <f>D33+E33</f>
        <v>0</v>
      </c>
    </row>
    <row r="34" spans="1:7" ht="15.75" customHeight="1">
      <c r="A34" s="278">
        <v>7</v>
      </c>
      <c r="B34" s="272" t="s">
        <v>207</v>
      </c>
      <c r="C34" s="122"/>
      <c r="D34" s="122"/>
      <c r="E34" s="122"/>
      <c r="F34" s="122"/>
    </row>
    <row r="35" spans="1:7" ht="7.5" customHeight="1">
      <c r="A35" s="278"/>
      <c r="B35" s="273"/>
      <c r="C35" s="31"/>
      <c r="D35" s="31"/>
      <c r="E35" s="31"/>
      <c r="F35" s="3"/>
    </row>
    <row r="36" spans="1:7" ht="15.75" customHeight="1">
      <c r="A36" s="279"/>
      <c r="B36" s="274"/>
      <c r="C36" s="125"/>
      <c r="D36" s="125"/>
      <c r="E36" s="125"/>
      <c r="F36" s="126"/>
    </row>
    <row r="37" spans="1:7" ht="15.75" customHeight="1">
      <c r="A37" s="278">
        <v>8</v>
      </c>
      <c r="B37" s="272" t="s">
        <v>171</v>
      </c>
      <c r="C37" s="122"/>
      <c r="D37" s="122"/>
      <c r="E37" s="122"/>
      <c r="F37" s="122"/>
    </row>
    <row r="38" spans="1:7" ht="7.5" customHeight="1">
      <c r="A38" s="278"/>
      <c r="B38" s="273"/>
      <c r="C38" s="31"/>
      <c r="D38" s="31"/>
      <c r="E38" s="31"/>
      <c r="F38" s="3"/>
    </row>
    <row r="39" spans="1:7" ht="15.75" customHeight="1">
      <c r="A39" s="279"/>
      <c r="B39" s="274"/>
      <c r="C39" s="125"/>
      <c r="D39" s="125"/>
      <c r="E39" s="125"/>
      <c r="F39" s="126"/>
      <c r="G39" s="213">
        <f>D39+E39</f>
        <v>0</v>
      </c>
    </row>
    <row r="40" spans="1:7" ht="15.75" customHeight="1">
      <c r="A40" s="275">
        <v>9</v>
      </c>
      <c r="B40" s="272" t="s">
        <v>172</v>
      </c>
      <c r="C40" s="122"/>
      <c r="D40" s="122"/>
      <c r="E40" s="122"/>
      <c r="F40" s="122"/>
    </row>
    <row r="41" spans="1:7" ht="7.5" customHeight="1">
      <c r="A41" s="276"/>
      <c r="B41" s="273"/>
      <c r="C41" s="31"/>
      <c r="D41" s="31"/>
      <c r="E41" s="31"/>
      <c r="F41" s="3"/>
    </row>
    <row r="42" spans="1:7" ht="15.75" customHeight="1">
      <c r="A42" s="277"/>
      <c r="B42" s="274"/>
      <c r="C42" s="125"/>
      <c r="D42" s="125"/>
      <c r="E42" s="125"/>
      <c r="F42" s="126"/>
      <c r="G42" s="213">
        <f>D42+E42</f>
        <v>0</v>
      </c>
    </row>
    <row r="43" spans="1:7" ht="15.75" customHeight="1">
      <c r="A43" s="275">
        <v>10</v>
      </c>
      <c r="B43" s="272" t="s">
        <v>122</v>
      </c>
      <c r="C43" s="122"/>
      <c r="D43" s="122"/>
      <c r="E43" s="122"/>
      <c r="F43" s="122"/>
    </row>
    <row r="44" spans="1:7" ht="7.5" customHeight="1">
      <c r="A44" s="276"/>
      <c r="B44" s="273"/>
      <c r="C44" s="31"/>
      <c r="D44" s="31"/>
      <c r="E44" s="31"/>
      <c r="F44" s="3"/>
    </row>
    <row r="45" spans="1:7" ht="15.75" customHeight="1">
      <c r="A45" s="277"/>
      <c r="B45" s="274"/>
      <c r="C45" s="125"/>
      <c r="D45" s="125"/>
      <c r="E45" s="125"/>
      <c r="F45" s="126"/>
    </row>
    <row r="46" spans="1:7" ht="15.75" customHeight="1">
      <c r="A46" s="275">
        <v>11</v>
      </c>
      <c r="B46" s="272" t="s">
        <v>179</v>
      </c>
      <c r="C46" s="122"/>
      <c r="D46" s="122"/>
      <c r="E46" s="122"/>
      <c r="F46" s="122"/>
    </row>
    <row r="47" spans="1:7" ht="7.5" customHeight="1">
      <c r="A47" s="276"/>
      <c r="B47" s="273"/>
      <c r="C47" s="31"/>
      <c r="D47" s="31"/>
      <c r="E47" s="31"/>
      <c r="F47" s="3"/>
    </row>
    <row r="48" spans="1:7" ht="15.75" customHeight="1">
      <c r="A48" s="277"/>
      <c r="B48" s="274"/>
      <c r="C48" s="125"/>
      <c r="D48" s="125"/>
      <c r="E48" s="125"/>
      <c r="F48" s="126"/>
    </row>
    <row r="49" spans="1:9" ht="15.75" customHeight="1">
      <c r="A49" s="275">
        <v>12</v>
      </c>
      <c r="B49" s="272" t="s">
        <v>181</v>
      </c>
      <c r="C49" s="122"/>
      <c r="D49" s="122"/>
      <c r="E49" s="122"/>
      <c r="F49" s="122"/>
    </row>
    <row r="50" spans="1:9" ht="7.5" customHeight="1">
      <c r="A50" s="276"/>
      <c r="B50" s="273"/>
      <c r="C50" s="31"/>
      <c r="D50" s="31"/>
      <c r="E50" s="31"/>
      <c r="F50" s="3"/>
    </row>
    <row r="51" spans="1:9" ht="15.75" customHeight="1">
      <c r="A51" s="277"/>
      <c r="B51" s="274"/>
      <c r="C51" s="125"/>
      <c r="D51" s="125"/>
      <c r="E51" s="125"/>
      <c r="F51" s="126"/>
    </row>
    <row r="52" spans="1:9" ht="15.75" customHeight="1">
      <c r="A52" s="266">
        <v>13</v>
      </c>
      <c r="B52" s="269" t="s">
        <v>223</v>
      </c>
      <c r="C52" s="122"/>
      <c r="D52" s="122"/>
      <c r="E52" s="3"/>
      <c r="F52" s="3"/>
    </row>
    <row r="53" spans="1:9" ht="7.5" customHeight="1">
      <c r="A53" s="267"/>
      <c r="B53" s="270"/>
      <c r="C53" s="31"/>
      <c r="D53" s="31"/>
      <c r="E53" s="214"/>
      <c r="F53" s="3"/>
    </row>
    <row r="54" spans="1:9" ht="15.75" customHeight="1">
      <c r="A54" s="268"/>
      <c r="B54" s="271"/>
      <c r="C54" s="125"/>
      <c r="D54" s="125"/>
      <c r="E54" s="126"/>
      <c r="F54" s="126"/>
    </row>
    <row r="55" spans="1:9" ht="15.75" customHeight="1">
      <c r="A55" s="283" t="s">
        <v>10</v>
      </c>
      <c r="B55" s="284"/>
      <c r="C55" s="127"/>
      <c r="D55" s="127"/>
      <c r="E55" s="127"/>
      <c r="F55" s="127"/>
      <c r="I55" s="213"/>
    </row>
    <row r="56" spans="1:9" ht="15.75" customHeight="1">
      <c r="A56" s="283" t="s">
        <v>11</v>
      </c>
      <c r="B56" s="284"/>
      <c r="C56" s="128"/>
      <c r="D56" s="128"/>
      <c r="E56" s="128"/>
      <c r="F56" s="129"/>
    </row>
    <row r="57" spans="1:9" ht="15.75" customHeight="1">
      <c r="A57" s="283" t="s">
        <v>40</v>
      </c>
      <c r="B57" s="284"/>
      <c r="C57" s="130"/>
      <c r="D57" s="130"/>
      <c r="E57" s="130"/>
      <c r="F57" s="215"/>
    </row>
    <row r="58" spans="1:9" ht="15.75" customHeight="1">
      <c r="A58" s="283" t="s">
        <v>12</v>
      </c>
      <c r="B58" s="284"/>
      <c r="C58" s="131"/>
      <c r="D58" s="131"/>
      <c r="E58" s="131"/>
      <c r="F58" s="132"/>
    </row>
    <row r="59" spans="1:9">
      <c r="A59" s="87"/>
      <c r="B59" s="87"/>
      <c r="C59" s="87"/>
      <c r="D59" s="87"/>
      <c r="E59" s="87"/>
      <c r="F59" s="87"/>
    </row>
    <row r="60" spans="1:9">
      <c r="A60" s="87"/>
      <c r="B60" s="87"/>
      <c r="C60" s="87"/>
      <c r="D60" s="87"/>
      <c r="E60" s="87"/>
      <c r="F60" s="123"/>
    </row>
    <row r="71" spans="2:6">
      <c r="C71" s="219" t="s">
        <v>215</v>
      </c>
      <c r="D71" s="219" t="s">
        <v>216</v>
      </c>
    </row>
    <row r="72" spans="2:6">
      <c r="C72" s="220">
        <f>C55+D55</f>
        <v>0</v>
      </c>
      <c r="D72" s="220">
        <f>E55</f>
        <v>0</v>
      </c>
      <c r="F72" s="216">
        <f>SUM(C72:D72)</f>
        <v>0</v>
      </c>
    </row>
    <row r="73" spans="2:6">
      <c r="C73" s="221" t="e">
        <f>ROUND(C72/$F$72,2)</f>
        <v>#DIV/0!</v>
      </c>
      <c r="D73" s="221" t="e">
        <f>ROUND(D72/$F$72,2)</f>
        <v>#DIV/0!</v>
      </c>
    </row>
    <row r="74" spans="2:6">
      <c r="B74" s="6" t="s">
        <v>217</v>
      </c>
      <c r="C74" s="222" t="e">
        <f>C72-C75</f>
        <v>#DIV/0!</v>
      </c>
      <c r="D74" s="222" t="e">
        <f>D72-D75</f>
        <v>#DIV/0!</v>
      </c>
      <c r="F74" s="213">
        <v>220000</v>
      </c>
    </row>
    <row r="75" spans="2:6">
      <c r="B75" s="6" t="s">
        <v>218</v>
      </c>
      <c r="C75" s="223" t="e">
        <f>ROUND(C73*$F$75,2)</f>
        <v>#DIV/0!</v>
      </c>
      <c r="D75" s="223" t="e">
        <f>ROUND(D73*$F$75,2)</f>
        <v>#DIV/0!</v>
      </c>
      <c r="F75" s="213">
        <f>F72-F74</f>
        <v>-220000</v>
      </c>
    </row>
  </sheetData>
  <mergeCells count="40">
    <mergeCell ref="A3:F3"/>
    <mergeCell ref="A4:F4"/>
    <mergeCell ref="A5:F5"/>
    <mergeCell ref="A6:F6"/>
    <mergeCell ref="A10:F10"/>
    <mergeCell ref="A14:A15"/>
    <mergeCell ref="B14:B15"/>
    <mergeCell ref="A13:F13"/>
    <mergeCell ref="F14:F15"/>
    <mergeCell ref="A16:A18"/>
    <mergeCell ref="B16:B18"/>
    <mergeCell ref="C14:E14"/>
    <mergeCell ref="A57:B57"/>
    <mergeCell ref="A58:B58"/>
    <mergeCell ref="A19:A21"/>
    <mergeCell ref="B19:B21"/>
    <mergeCell ref="B25:B27"/>
    <mergeCell ref="A55:B55"/>
    <mergeCell ref="A56:B56"/>
    <mergeCell ref="A28:A30"/>
    <mergeCell ref="B28:B30"/>
    <mergeCell ref="A31:A33"/>
    <mergeCell ref="B31:B33"/>
    <mergeCell ref="A46:A48"/>
    <mergeCell ref="B46:B48"/>
    <mergeCell ref="A49:A51"/>
    <mergeCell ref="B49:B51"/>
    <mergeCell ref="A34:A36"/>
    <mergeCell ref="A52:A54"/>
    <mergeCell ref="B52:B54"/>
    <mergeCell ref="B43:B45"/>
    <mergeCell ref="A43:A45"/>
    <mergeCell ref="A22:A24"/>
    <mergeCell ref="B22:B24"/>
    <mergeCell ref="A25:A27"/>
    <mergeCell ref="B34:B36"/>
    <mergeCell ref="A37:A39"/>
    <mergeCell ref="B37:B39"/>
    <mergeCell ref="A40:A42"/>
    <mergeCell ref="B40:B42"/>
  </mergeCells>
  <conditionalFormatting sqref="D38:E38 C26:E26 D17:E17 D20:E20 D29:E29 D32:E32 D35:E35 D50:E50 D41:E41 D44:E44 D47:E47 D23:E23">
    <cfRule type="expression" dxfId="244" priority="75" stopIfTrue="1">
      <formula>C16&lt;&gt;0</formula>
    </cfRule>
  </conditionalFormatting>
  <conditionalFormatting sqref="C38">
    <cfRule type="expression" dxfId="243" priority="69" stopIfTrue="1">
      <formula>C37&lt;&gt;0</formula>
    </cfRule>
  </conditionalFormatting>
  <conditionalFormatting sqref="C44">
    <cfRule type="expression" dxfId="242" priority="67" stopIfTrue="1">
      <formula>C43&lt;&gt;0</formula>
    </cfRule>
  </conditionalFormatting>
  <conditionalFormatting sqref="C20">
    <cfRule type="expression" dxfId="241" priority="73" stopIfTrue="1">
      <formula>C19&lt;&gt;0</formula>
    </cfRule>
  </conditionalFormatting>
  <conditionalFormatting sqref="F16">
    <cfRule type="expression" dxfId="240" priority="108" stopIfTrue="1">
      <formula>SUM($C16:$E16)&lt;&gt;100%</formula>
    </cfRule>
  </conditionalFormatting>
  <conditionalFormatting sqref="F19">
    <cfRule type="expression" dxfId="239" priority="107" stopIfTrue="1">
      <formula>SUM($C19:$E19)&lt;&gt;100%</formula>
    </cfRule>
  </conditionalFormatting>
  <conditionalFormatting sqref="F34">
    <cfRule type="expression" dxfId="238" priority="94" stopIfTrue="1">
      <formula>SUM($C34:$E34)&lt;&gt;100%</formula>
    </cfRule>
  </conditionalFormatting>
  <conditionalFormatting sqref="F25">
    <cfRule type="expression" dxfId="237" priority="103" stopIfTrue="1">
      <formula>SUM($C25:$E25)&lt;&gt;100%</formula>
    </cfRule>
  </conditionalFormatting>
  <conditionalFormatting sqref="C47">
    <cfRule type="expression" dxfId="236" priority="66" stopIfTrue="1">
      <formula>C46&lt;&gt;0</formula>
    </cfRule>
  </conditionalFormatting>
  <conditionalFormatting sqref="F28">
    <cfRule type="expression" dxfId="235" priority="100" stopIfTrue="1">
      <formula>SUM($C28:$E28)&lt;&gt;100%</formula>
    </cfRule>
  </conditionalFormatting>
  <conditionalFormatting sqref="F31">
    <cfRule type="expression" dxfId="234" priority="97" stopIfTrue="1">
      <formula>SUM($C31:$E31)&lt;&gt;100%</formula>
    </cfRule>
  </conditionalFormatting>
  <conditionalFormatting sqref="C29">
    <cfRule type="expression" dxfId="233" priority="72" stopIfTrue="1">
      <formula>C28&lt;&gt;0</formula>
    </cfRule>
  </conditionalFormatting>
  <conditionalFormatting sqref="F37">
    <cfRule type="expression" dxfId="232" priority="91" stopIfTrue="1">
      <formula>SUM($C37:$E37)&lt;&gt;100%</formula>
    </cfRule>
  </conditionalFormatting>
  <conditionalFormatting sqref="F40">
    <cfRule type="expression" dxfId="231" priority="88" stopIfTrue="1">
      <formula>SUM($C40:$E40)&lt;&gt;100%</formula>
    </cfRule>
  </conditionalFormatting>
  <conditionalFormatting sqref="F43">
    <cfRule type="expression" dxfId="230" priority="85" stopIfTrue="1">
      <formula>SUM($C43:$E43)&lt;&gt;100%</formula>
    </cfRule>
  </conditionalFormatting>
  <conditionalFormatting sqref="F46">
    <cfRule type="expression" dxfId="229" priority="82" stopIfTrue="1">
      <formula>SUM($C46:$E46)&lt;&gt;100%</formula>
    </cfRule>
  </conditionalFormatting>
  <conditionalFormatting sqref="C41">
    <cfRule type="expression" dxfId="228" priority="68" stopIfTrue="1">
      <formula>C40&lt;&gt;0</formula>
    </cfRule>
  </conditionalFormatting>
  <conditionalFormatting sqref="F49">
    <cfRule type="expression" dxfId="227" priority="79" stopIfTrue="1">
      <formula>SUM($C49:$E49)&lt;&gt;100%</formula>
    </cfRule>
  </conditionalFormatting>
  <conditionalFormatting sqref="F22">
    <cfRule type="expression" dxfId="226" priority="76" stopIfTrue="1">
      <formula>SUM($C22:$E22)&lt;&gt;100%</formula>
    </cfRule>
  </conditionalFormatting>
  <conditionalFormatting sqref="C17">
    <cfRule type="expression" dxfId="225" priority="74" stopIfTrue="1">
      <formula>C16&lt;&gt;0</formula>
    </cfRule>
  </conditionalFormatting>
  <conditionalFormatting sqref="C32">
    <cfRule type="expression" dxfId="224" priority="71" stopIfTrue="1">
      <formula>C31&lt;&gt;0</formula>
    </cfRule>
  </conditionalFormatting>
  <conditionalFormatting sqref="C35">
    <cfRule type="expression" dxfId="223" priority="70" stopIfTrue="1">
      <formula>C34&lt;&gt;0</formula>
    </cfRule>
  </conditionalFormatting>
  <conditionalFormatting sqref="C50">
    <cfRule type="expression" dxfId="222" priority="65" stopIfTrue="1">
      <formula>C49&lt;&gt;0</formula>
    </cfRule>
  </conditionalFormatting>
  <conditionalFormatting sqref="C23">
    <cfRule type="expression" dxfId="221" priority="64" stopIfTrue="1">
      <formula>C22&lt;&gt;0</formula>
    </cfRule>
  </conditionalFormatting>
  <conditionalFormatting sqref="D53">
    <cfRule type="expression" dxfId="220" priority="2" stopIfTrue="1">
      <formula>D52&lt;&gt;0</formula>
    </cfRule>
  </conditionalFormatting>
  <conditionalFormatting sqref="C53">
    <cfRule type="expression" dxfId="219" priority="1" stopIfTrue="1">
      <formula>C52&lt;&gt;0</formula>
    </cfRule>
  </conditionalFormatting>
  <pageMargins left="0.51181102362204722" right="0.51181102362204722" top="0.39370078740157483" bottom="0.59055118110236227" header="0.31496062992125984" footer="0.31496062992125984"/>
  <pageSetup paperSize="9" scale="6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CE6F1"/>
    <pageSetUpPr fitToPage="1"/>
  </sheetPr>
  <dimension ref="A1:AA81"/>
  <sheetViews>
    <sheetView topLeftCell="A49" zoomScale="65" zoomScaleNormal="65" zoomScaleSheetLayoutView="80" workbookViewId="0">
      <selection activeCell="G33" sqref="G33"/>
    </sheetView>
  </sheetViews>
  <sheetFormatPr defaultColWidth="9.140625" defaultRowHeight="12.75"/>
  <cols>
    <col min="1" max="1" width="9.28515625" style="6" bestFit="1" customWidth="1"/>
    <col min="2" max="2" width="43" style="6" customWidth="1"/>
    <col min="3" max="17" width="23" style="6" customWidth="1"/>
    <col min="18" max="18" width="22" style="6" bestFit="1" customWidth="1"/>
    <col min="19" max="19" width="9.140625" style="6"/>
    <col min="20" max="20" width="12.28515625" style="86" bestFit="1" customWidth="1"/>
    <col min="21" max="21" width="15.140625" style="6" bestFit="1" customWidth="1"/>
    <col min="22" max="16384" width="9.140625" style="6"/>
  </cols>
  <sheetData>
    <row r="1" spans="1:27" s="20" customForma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51"/>
      <c r="T1" s="80"/>
      <c r="U1" s="46"/>
    </row>
    <row r="2" spans="1:27" s="20" customForma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51"/>
      <c r="T2" s="80"/>
      <c r="U2" s="46"/>
    </row>
    <row r="3" spans="1:27" s="20" customForma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51"/>
      <c r="T3" s="80"/>
      <c r="U3" s="46"/>
    </row>
    <row r="4" spans="1:27" s="18" customFormat="1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52"/>
      <c r="T4" s="81"/>
      <c r="U4" s="50"/>
    </row>
    <row r="5" spans="1:27" s="18" customFormat="1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52"/>
      <c r="T5" s="99"/>
      <c r="U5" s="50"/>
    </row>
    <row r="6" spans="1:27" s="18" customFormat="1" ht="18.75" customHeight="1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52"/>
      <c r="T6" s="81"/>
      <c r="U6" s="50"/>
    </row>
    <row r="7" spans="1:27" s="18" customFormat="1" ht="15">
      <c r="A7" s="300" t="s">
        <v>0</v>
      </c>
      <c r="B7" s="300"/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54"/>
      <c r="T7" s="82"/>
      <c r="U7" s="50"/>
    </row>
    <row r="8" spans="1:27" s="18" customFormat="1" ht="15">
      <c r="A8" s="301" t="s">
        <v>15</v>
      </c>
      <c r="B8" s="301"/>
      <c r="C8" s="301"/>
      <c r="D8" s="301"/>
      <c r="E8" s="301"/>
      <c r="F8" s="301"/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54"/>
      <c r="T8" s="82"/>
      <c r="U8" s="50"/>
    </row>
    <row r="9" spans="1:27" s="18" customFormat="1" ht="15">
      <c r="A9" s="301" t="s">
        <v>1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54"/>
      <c r="T9" s="82"/>
      <c r="U9" s="50"/>
    </row>
    <row r="10" spans="1:27" s="18" customFormat="1" ht="15">
      <c r="A10" s="301" t="s">
        <v>142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1"/>
      <c r="S10" s="54"/>
      <c r="T10" s="82"/>
      <c r="U10" s="50"/>
    </row>
    <row r="11" spans="1:27" s="20" customFormat="1" ht="14.25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46"/>
      <c r="T11" s="80"/>
      <c r="U11" s="46"/>
    </row>
    <row r="12" spans="1:27" s="20" customFormat="1" ht="15">
      <c r="A12" s="265" t="e">
        <f>#REF!</f>
        <v>#REF!</v>
      </c>
      <c r="B12" s="265"/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39"/>
      <c r="T12" s="83"/>
      <c r="U12" s="39"/>
      <c r="V12" s="39"/>
      <c r="W12" s="40"/>
      <c r="X12" s="40"/>
      <c r="AA12" s="38"/>
    </row>
    <row r="13" spans="1:27" s="20" customFormat="1" ht="15">
      <c r="A13" s="116" t="e">
        <f>#REF!</f>
        <v>#REF!</v>
      </c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41"/>
      <c r="T13" s="84"/>
      <c r="U13" s="41"/>
      <c r="V13" s="41"/>
      <c r="W13" s="42"/>
      <c r="X13" s="42"/>
      <c r="AA13" s="38"/>
    </row>
    <row r="14" spans="1:27" s="20" customFormat="1" ht="15">
      <c r="A14" s="116" t="e">
        <f>#REF!</f>
        <v>#REF!</v>
      </c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41"/>
      <c r="T14" s="84"/>
      <c r="U14" s="41"/>
      <c r="V14"/>
      <c r="W14"/>
      <c r="X14"/>
      <c r="Y14"/>
      <c r="AA14" s="38"/>
    </row>
    <row r="15" spans="1:27" s="20" customFormat="1" ht="15">
      <c r="A15" s="116" t="e">
        <f>#REF!</f>
        <v>#REF!</v>
      </c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41"/>
      <c r="T15" s="84"/>
      <c r="U15" s="41"/>
      <c r="V15"/>
      <c r="W15"/>
      <c r="X15"/>
      <c r="Y15"/>
      <c r="AA15" s="38"/>
    </row>
    <row r="16" spans="1:27" s="20" customFormat="1" ht="15">
      <c r="A16" s="116"/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41"/>
      <c r="T16" s="84"/>
      <c r="U16" s="41"/>
      <c r="V16"/>
      <c r="W16"/>
      <c r="X16"/>
      <c r="Y16"/>
      <c r="AA16" s="38"/>
    </row>
    <row r="17" spans="1:25" ht="1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55"/>
      <c r="T17" s="85"/>
      <c r="U17" s="55"/>
      <c r="V17"/>
      <c r="W17"/>
      <c r="X17"/>
      <c r="Y17"/>
    </row>
    <row r="18" spans="1:25" ht="15">
      <c r="A18" s="298" t="s">
        <v>7</v>
      </c>
      <c r="B18" s="298"/>
      <c r="C18" s="298"/>
      <c r="D18" s="298"/>
      <c r="E18" s="298"/>
      <c r="F18" s="298"/>
      <c r="G18" s="298"/>
      <c r="H18" s="298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55"/>
      <c r="T18" s="85"/>
      <c r="U18" s="55"/>
      <c r="V18"/>
      <c r="W18"/>
      <c r="X18"/>
      <c r="Y18"/>
    </row>
    <row r="19" spans="1:25" ht="15">
      <c r="A19" s="286" t="s">
        <v>2</v>
      </c>
      <c r="B19" s="286" t="s">
        <v>8</v>
      </c>
      <c r="C19" s="291" t="s">
        <v>9</v>
      </c>
      <c r="D19" s="292"/>
      <c r="E19" s="292"/>
      <c r="F19" s="292"/>
      <c r="G19" s="292"/>
      <c r="H19" s="292"/>
      <c r="I19" s="292"/>
      <c r="J19" s="292"/>
      <c r="K19" s="292"/>
      <c r="L19" s="292"/>
      <c r="M19" s="292"/>
      <c r="N19" s="292"/>
      <c r="O19" s="292"/>
      <c r="P19" s="292"/>
      <c r="Q19" s="299"/>
      <c r="R19" s="289" t="s">
        <v>3</v>
      </c>
      <c r="S19" s="55"/>
      <c r="T19" s="85"/>
      <c r="U19" s="55"/>
      <c r="V19"/>
      <c r="W19"/>
      <c r="X19"/>
      <c r="Y19"/>
    </row>
    <row r="20" spans="1:25">
      <c r="A20" s="287"/>
      <c r="B20" s="287"/>
      <c r="C20" s="10">
        <v>1</v>
      </c>
      <c r="D20" s="10">
        <v>2</v>
      </c>
      <c r="E20" s="10">
        <v>3</v>
      </c>
      <c r="F20" s="10">
        <v>4</v>
      </c>
      <c r="G20" s="10">
        <v>5</v>
      </c>
      <c r="H20" s="10">
        <v>6</v>
      </c>
      <c r="I20" s="10">
        <v>7</v>
      </c>
      <c r="J20" s="10">
        <v>8</v>
      </c>
      <c r="K20" s="10">
        <v>9</v>
      </c>
      <c r="L20" s="10">
        <v>10</v>
      </c>
      <c r="M20" s="10">
        <v>11</v>
      </c>
      <c r="N20" s="10">
        <v>12</v>
      </c>
      <c r="O20" s="10">
        <v>13</v>
      </c>
      <c r="P20" s="10">
        <v>14</v>
      </c>
      <c r="Q20" s="10">
        <v>15</v>
      </c>
      <c r="R20" s="290"/>
      <c r="S20" s="55"/>
      <c r="T20" s="85"/>
      <c r="U20" s="55"/>
    </row>
    <row r="21" spans="1:25">
      <c r="A21" s="278">
        <v>1</v>
      </c>
      <c r="B21" s="295" t="e">
        <f>#REF!</f>
        <v>#REF!</v>
      </c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>
        <f>SUM(C21:Q21)</f>
        <v>0</v>
      </c>
    </row>
    <row r="22" spans="1:25" ht="7.5" customHeight="1">
      <c r="A22" s="278"/>
      <c r="B22" s="285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"/>
    </row>
    <row r="23" spans="1:25">
      <c r="A23" s="279"/>
      <c r="B23" s="285"/>
      <c r="C23" s="125" t="str">
        <f t="shared" ref="C23" si="0">IF(C21&lt;&gt;0,C21*$R23,"")</f>
        <v/>
      </c>
      <c r="D23" s="125" t="str">
        <f t="shared" ref="D23:Q23" si="1">IF(D21&lt;&gt;0,D21*$R23,"")</f>
        <v/>
      </c>
      <c r="E23" s="125" t="str">
        <f t="shared" si="1"/>
        <v/>
      </c>
      <c r="F23" s="125" t="str">
        <f t="shared" si="1"/>
        <v/>
      </c>
      <c r="G23" s="125" t="str">
        <f t="shared" si="1"/>
        <v/>
      </c>
      <c r="H23" s="125" t="str">
        <f t="shared" si="1"/>
        <v/>
      </c>
      <c r="I23" s="125" t="str">
        <f t="shared" si="1"/>
        <v/>
      </c>
      <c r="J23" s="125" t="str">
        <f t="shared" si="1"/>
        <v/>
      </c>
      <c r="K23" s="125" t="str">
        <f t="shared" si="1"/>
        <v/>
      </c>
      <c r="L23" s="125"/>
      <c r="M23" s="125"/>
      <c r="N23" s="125"/>
      <c r="O23" s="125"/>
      <c r="P23" s="125" t="str">
        <f t="shared" ref="P23" si="2">IF(P21&lt;&gt;0,P21*$R23,"")</f>
        <v/>
      </c>
      <c r="Q23" s="125" t="str">
        <f t="shared" si="1"/>
        <v/>
      </c>
      <c r="R23" s="126" t="e">
        <f>#REF!</f>
        <v>#REF!</v>
      </c>
      <c r="S23" s="6">
        <v>1</v>
      </c>
      <c r="T23" s="86" t="e">
        <f>VLOOKUP(S23,resumoreforma,3,0)</f>
        <v>#NAME?</v>
      </c>
      <c r="U23" s="6" t="e">
        <f>R23=T23</f>
        <v>#REF!</v>
      </c>
    </row>
    <row r="24" spans="1:25">
      <c r="A24" s="278">
        <v>2</v>
      </c>
      <c r="B24" s="295" t="e">
        <f>#REF!</f>
        <v>#REF!</v>
      </c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>
        <f>SUM(C24:Q24)</f>
        <v>0</v>
      </c>
    </row>
    <row r="25" spans="1:25" ht="7.5" customHeight="1">
      <c r="A25" s="278"/>
      <c r="B25" s="285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"/>
    </row>
    <row r="26" spans="1:25">
      <c r="A26" s="279"/>
      <c r="B26" s="285"/>
      <c r="C26" s="125" t="str">
        <f t="shared" ref="C26" si="3">IF(C24&lt;&gt;0,C24*$R26,"")</f>
        <v/>
      </c>
      <c r="D26" s="125" t="str">
        <f t="shared" ref="D26:Q26" si="4">IF(D24&lt;&gt;0,D24*$R26,"")</f>
        <v/>
      </c>
      <c r="E26" s="125" t="str">
        <f t="shared" si="4"/>
        <v/>
      </c>
      <c r="F26" s="125" t="str">
        <f t="shared" si="4"/>
        <v/>
      </c>
      <c r="G26" s="125" t="str">
        <f t="shared" si="4"/>
        <v/>
      </c>
      <c r="H26" s="125" t="str">
        <f t="shared" si="4"/>
        <v/>
      </c>
      <c r="I26" s="125" t="str">
        <f t="shared" si="4"/>
        <v/>
      </c>
      <c r="J26" s="125" t="str">
        <f t="shared" si="4"/>
        <v/>
      </c>
      <c r="K26" s="125" t="str">
        <f t="shared" si="4"/>
        <v/>
      </c>
      <c r="L26" s="125"/>
      <c r="M26" s="125"/>
      <c r="N26" s="125"/>
      <c r="O26" s="125"/>
      <c r="P26" s="125" t="str">
        <f t="shared" ref="P26" si="5">IF(P24&lt;&gt;0,P24*$R26,"")</f>
        <v/>
      </c>
      <c r="Q26" s="125" t="str">
        <f t="shared" si="4"/>
        <v/>
      </c>
      <c r="R26" s="126" t="e">
        <f>#REF!</f>
        <v>#REF!</v>
      </c>
      <c r="S26" s="6">
        <v>2</v>
      </c>
      <c r="T26" s="86" t="e">
        <f>VLOOKUP(S26,resumoreforma,3,0)</f>
        <v>#NAME?</v>
      </c>
      <c r="U26" s="6" t="e">
        <f>R26=T26</f>
        <v>#REF!</v>
      </c>
    </row>
    <row r="27" spans="1:25" ht="15" customHeight="1">
      <c r="A27" s="278">
        <v>3</v>
      </c>
      <c r="B27" s="272" t="e">
        <f>#REF!</f>
        <v>#REF!</v>
      </c>
      <c r="C27" s="122"/>
      <c r="D27" s="122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>
        <f>SUM(C27:Q27)</f>
        <v>0</v>
      </c>
    </row>
    <row r="28" spans="1:25" ht="7.5" customHeight="1">
      <c r="A28" s="278"/>
      <c r="B28" s="285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"/>
    </row>
    <row r="29" spans="1:25">
      <c r="A29" s="279"/>
      <c r="B29" s="285"/>
      <c r="C29" s="125" t="str">
        <f t="shared" ref="C29" si="6">IF(C27&lt;&gt;0,C27*$R29,"")</f>
        <v/>
      </c>
      <c r="D29" s="125" t="str">
        <f t="shared" ref="D29" si="7">IF(D27&lt;&gt;0,D27*$R29,"")</f>
        <v/>
      </c>
      <c r="E29" s="125" t="str">
        <f t="shared" ref="E29:Q29" si="8">IF(E27&lt;&gt;0,E27*$R29,"")</f>
        <v/>
      </c>
      <c r="F29" s="125" t="str">
        <f t="shared" si="8"/>
        <v/>
      </c>
      <c r="G29" s="125" t="str">
        <f t="shared" si="8"/>
        <v/>
      </c>
      <c r="H29" s="125" t="str">
        <f t="shared" si="8"/>
        <v/>
      </c>
      <c r="I29" s="125" t="str">
        <f t="shared" si="8"/>
        <v/>
      </c>
      <c r="J29" s="125" t="str">
        <f t="shared" si="8"/>
        <v/>
      </c>
      <c r="K29" s="125" t="str">
        <f t="shared" si="8"/>
        <v/>
      </c>
      <c r="L29" s="125"/>
      <c r="M29" s="125"/>
      <c r="N29" s="125"/>
      <c r="O29" s="125"/>
      <c r="P29" s="125" t="str">
        <f t="shared" ref="P29" si="9">IF(P27&lt;&gt;0,P27*$R29,"")</f>
        <v/>
      </c>
      <c r="Q29" s="125" t="str">
        <f t="shared" si="8"/>
        <v/>
      </c>
      <c r="R29" s="5" t="e">
        <f>#REF!</f>
        <v>#REF!</v>
      </c>
      <c r="S29" s="6">
        <v>3</v>
      </c>
      <c r="T29" s="86" t="e">
        <f>VLOOKUP(S29,resumoreforma,3,0)</f>
        <v>#NAME?</v>
      </c>
      <c r="U29" s="6" t="e">
        <f>R29=T29</f>
        <v>#REF!</v>
      </c>
    </row>
    <row r="30" spans="1:25">
      <c r="A30" s="278">
        <v>4</v>
      </c>
      <c r="B30" s="295" t="e">
        <f>#REF!</f>
        <v>#REF!</v>
      </c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>
        <f>SUM(C30:Q30)</f>
        <v>0</v>
      </c>
    </row>
    <row r="31" spans="1:25" ht="7.5" customHeight="1">
      <c r="A31" s="278"/>
      <c r="B31" s="285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"/>
    </row>
    <row r="32" spans="1:25">
      <c r="A32" s="279"/>
      <c r="B32" s="285"/>
      <c r="C32" s="125" t="str">
        <f t="shared" ref="C32" si="10">IF(C30&lt;&gt;0,C30*$R32,"")</f>
        <v/>
      </c>
      <c r="D32" s="125" t="str">
        <f t="shared" ref="D32" si="11">IF(D30&lt;&gt;0,D30*$R32,"")</f>
        <v/>
      </c>
      <c r="E32" s="125" t="str">
        <f t="shared" ref="E32:Q32" si="12">IF(E30&lt;&gt;0,E30*$R32,"")</f>
        <v/>
      </c>
      <c r="F32" s="125" t="str">
        <f t="shared" si="12"/>
        <v/>
      </c>
      <c r="G32" s="125" t="str">
        <f t="shared" si="12"/>
        <v/>
      </c>
      <c r="H32" s="125" t="str">
        <f t="shared" si="12"/>
        <v/>
      </c>
      <c r="I32" s="125" t="str">
        <f t="shared" si="12"/>
        <v/>
      </c>
      <c r="J32" s="125" t="str">
        <f t="shared" si="12"/>
        <v/>
      </c>
      <c r="K32" s="125" t="str">
        <f t="shared" si="12"/>
        <v/>
      </c>
      <c r="L32" s="125"/>
      <c r="M32" s="125"/>
      <c r="N32" s="125"/>
      <c r="O32" s="125"/>
      <c r="P32" s="125" t="str">
        <f t="shared" ref="P32" si="13">IF(P30&lt;&gt;0,P30*$R32,"")</f>
        <v/>
      </c>
      <c r="Q32" s="125" t="str">
        <f t="shared" si="12"/>
        <v/>
      </c>
      <c r="R32" s="5" t="e">
        <f>#REF!</f>
        <v>#REF!</v>
      </c>
      <c r="S32" s="6">
        <v>4</v>
      </c>
      <c r="T32" s="86" t="e">
        <f>VLOOKUP(S32,resumoreforma,3,0)</f>
        <v>#NAME?</v>
      </c>
      <c r="U32" s="6" t="e">
        <f>R32=T32</f>
        <v>#REF!</v>
      </c>
    </row>
    <row r="33" spans="1:21">
      <c r="A33" s="278">
        <v>5</v>
      </c>
      <c r="B33" s="295" t="e">
        <f>#REF!</f>
        <v>#REF!</v>
      </c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>
        <f>SUM(C33:Q33)</f>
        <v>0</v>
      </c>
    </row>
    <row r="34" spans="1:21" ht="7.5" customHeight="1">
      <c r="A34" s="278"/>
      <c r="B34" s="285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"/>
    </row>
    <row r="35" spans="1:21">
      <c r="A35" s="279"/>
      <c r="B35" s="285"/>
      <c r="C35" s="125" t="str">
        <f t="shared" ref="C35:D35" si="14">IF(C33&lt;&gt;0,C33*$R35,"")</f>
        <v/>
      </c>
      <c r="D35" s="125" t="str">
        <f t="shared" si="14"/>
        <v/>
      </c>
      <c r="E35" s="125" t="str">
        <f t="shared" ref="E35" si="15">IF(E33&lt;&gt;0,E33*$R35,"")</f>
        <v/>
      </c>
      <c r="F35" s="125" t="str">
        <f t="shared" ref="F35:Q35" si="16">IF(F33&lt;&gt;0,F33*$R35,"")</f>
        <v/>
      </c>
      <c r="G35" s="125" t="str">
        <f t="shared" si="16"/>
        <v/>
      </c>
      <c r="H35" s="125" t="str">
        <f t="shared" si="16"/>
        <v/>
      </c>
      <c r="I35" s="125" t="str">
        <f t="shared" si="16"/>
        <v/>
      </c>
      <c r="J35" s="125" t="str">
        <f t="shared" si="16"/>
        <v/>
      </c>
      <c r="K35" s="125" t="str">
        <f t="shared" si="16"/>
        <v/>
      </c>
      <c r="L35" s="125"/>
      <c r="M35" s="125"/>
      <c r="N35" s="125"/>
      <c r="O35" s="125"/>
      <c r="P35" s="125" t="str">
        <f t="shared" ref="P35" si="17">IF(P33&lt;&gt;0,P33*$R35,"")</f>
        <v/>
      </c>
      <c r="Q35" s="125" t="str">
        <f t="shared" si="16"/>
        <v/>
      </c>
      <c r="R35" s="5" t="e">
        <f>#REF!</f>
        <v>#REF!</v>
      </c>
      <c r="S35" s="6">
        <v>5</v>
      </c>
      <c r="T35" s="86" t="e">
        <f>VLOOKUP(S35,resumoreforma,3,0)</f>
        <v>#NAME?</v>
      </c>
      <c r="U35" s="6" t="e">
        <f>R35=T35</f>
        <v>#REF!</v>
      </c>
    </row>
    <row r="36" spans="1:21" ht="15" customHeight="1">
      <c r="A36" s="278">
        <v>6</v>
      </c>
      <c r="B36" s="295" t="e">
        <f>#REF!</f>
        <v>#REF!</v>
      </c>
      <c r="C36" s="122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>
        <f>SUM(C36:Q36)</f>
        <v>0</v>
      </c>
    </row>
    <row r="37" spans="1:21" ht="7.5" customHeight="1">
      <c r="A37" s="278"/>
      <c r="B37" s="285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"/>
    </row>
    <row r="38" spans="1:21">
      <c r="A38" s="279"/>
      <c r="B38" s="285"/>
      <c r="C38" s="125" t="str">
        <f t="shared" ref="C38:Q38" si="18">IF(C36&lt;&gt;0,C36*$R38,"")</f>
        <v/>
      </c>
      <c r="D38" s="125" t="str">
        <f t="shared" si="18"/>
        <v/>
      </c>
      <c r="E38" s="125" t="str">
        <f t="shared" si="18"/>
        <v/>
      </c>
      <c r="F38" s="125" t="str">
        <f t="shared" si="18"/>
        <v/>
      </c>
      <c r="G38" s="125" t="str">
        <f t="shared" si="18"/>
        <v/>
      </c>
      <c r="H38" s="125" t="str">
        <f t="shared" si="18"/>
        <v/>
      </c>
      <c r="I38" s="125" t="str">
        <f t="shared" si="18"/>
        <v/>
      </c>
      <c r="J38" s="125" t="str">
        <f t="shared" si="18"/>
        <v/>
      </c>
      <c r="K38" s="125" t="str">
        <f t="shared" si="18"/>
        <v/>
      </c>
      <c r="L38" s="125"/>
      <c r="M38" s="125"/>
      <c r="N38" s="125"/>
      <c r="O38" s="125"/>
      <c r="P38" s="125" t="str">
        <f t="shared" ref="P38" si="19">IF(P36&lt;&gt;0,P36*$R38,"")</f>
        <v/>
      </c>
      <c r="Q38" s="125" t="str">
        <f t="shared" si="18"/>
        <v/>
      </c>
      <c r="R38" s="5" t="e">
        <f>#REF!</f>
        <v>#REF!</v>
      </c>
      <c r="S38" s="6">
        <v>6</v>
      </c>
      <c r="T38" s="86" t="e">
        <f>VLOOKUP(S38,resumoreforma,3,0)</f>
        <v>#NAME?</v>
      </c>
      <c r="U38" s="6" t="e">
        <f>R38=T38</f>
        <v>#REF!</v>
      </c>
    </row>
    <row r="39" spans="1:21">
      <c r="A39" s="278">
        <v>7</v>
      </c>
      <c r="B39" s="295" t="e">
        <f>#REF!</f>
        <v>#REF!</v>
      </c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>
        <f>SUM(C39:Q39)</f>
        <v>0</v>
      </c>
    </row>
    <row r="40" spans="1:21" ht="7.5" customHeight="1">
      <c r="A40" s="278"/>
      <c r="B40" s="285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"/>
    </row>
    <row r="41" spans="1:21">
      <c r="A41" s="279"/>
      <c r="B41" s="285"/>
      <c r="C41" s="125" t="str">
        <f t="shared" ref="C41:Q41" si="20">IF(C39&lt;&gt;0,C39*$R41,"")</f>
        <v/>
      </c>
      <c r="D41" s="125" t="str">
        <f t="shared" si="20"/>
        <v/>
      </c>
      <c r="E41" s="125" t="str">
        <f t="shared" si="20"/>
        <v/>
      </c>
      <c r="F41" s="125" t="str">
        <f t="shared" si="20"/>
        <v/>
      </c>
      <c r="G41" s="125" t="str">
        <f t="shared" si="20"/>
        <v/>
      </c>
      <c r="H41" s="125" t="str">
        <f t="shared" si="20"/>
        <v/>
      </c>
      <c r="I41" s="125" t="str">
        <f t="shared" si="20"/>
        <v/>
      </c>
      <c r="J41" s="125" t="str">
        <f t="shared" si="20"/>
        <v/>
      </c>
      <c r="K41" s="125" t="str">
        <f t="shared" si="20"/>
        <v/>
      </c>
      <c r="L41" s="125"/>
      <c r="M41" s="125"/>
      <c r="N41" s="125"/>
      <c r="O41" s="125"/>
      <c r="P41" s="125" t="str">
        <f t="shared" ref="P41" si="21">IF(P39&lt;&gt;0,P39*$R41,"")</f>
        <v/>
      </c>
      <c r="Q41" s="125" t="str">
        <f t="shared" si="20"/>
        <v/>
      </c>
      <c r="R41" s="5" t="e">
        <f>#REF!</f>
        <v>#REF!</v>
      </c>
      <c r="S41" s="6">
        <v>7</v>
      </c>
      <c r="T41" s="86" t="e">
        <f>VLOOKUP(S41,resumoreforma,3,0)</f>
        <v>#NAME?</v>
      </c>
      <c r="U41" s="6" t="e">
        <f>R41=T41</f>
        <v>#REF!</v>
      </c>
    </row>
    <row r="42" spans="1:21">
      <c r="A42" s="278">
        <v>8</v>
      </c>
      <c r="B42" s="295" t="e">
        <f>#REF!</f>
        <v>#REF!</v>
      </c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>
        <f>SUM(C42:Q42)</f>
        <v>0</v>
      </c>
    </row>
    <row r="43" spans="1:21" ht="7.5" customHeight="1">
      <c r="A43" s="278"/>
      <c r="B43" s="285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"/>
    </row>
    <row r="44" spans="1:21">
      <c r="A44" s="279"/>
      <c r="B44" s="285"/>
      <c r="C44" s="125" t="str">
        <f t="shared" ref="C44:Q44" si="22">IF(C42&lt;&gt;0,C42*$R44,"")</f>
        <v/>
      </c>
      <c r="D44" s="125" t="str">
        <f t="shared" si="22"/>
        <v/>
      </c>
      <c r="E44" s="125" t="str">
        <f t="shared" si="22"/>
        <v/>
      </c>
      <c r="F44" s="125" t="str">
        <f t="shared" si="22"/>
        <v/>
      </c>
      <c r="G44" s="125" t="str">
        <f t="shared" si="22"/>
        <v/>
      </c>
      <c r="H44" s="125" t="str">
        <f t="shared" si="22"/>
        <v/>
      </c>
      <c r="I44" s="125" t="str">
        <f t="shared" si="22"/>
        <v/>
      </c>
      <c r="J44" s="125" t="str">
        <f t="shared" si="22"/>
        <v/>
      </c>
      <c r="K44" s="125" t="str">
        <f t="shared" si="22"/>
        <v/>
      </c>
      <c r="L44" s="125"/>
      <c r="M44" s="125"/>
      <c r="N44" s="125"/>
      <c r="O44" s="125"/>
      <c r="P44" s="125" t="str">
        <f t="shared" ref="P44" si="23">IF(P42&lt;&gt;0,P42*$R44,"")</f>
        <v/>
      </c>
      <c r="Q44" s="125" t="str">
        <f t="shared" si="22"/>
        <v/>
      </c>
      <c r="R44" s="5" t="e">
        <f>#REF!</f>
        <v>#REF!</v>
      </c>
      <c r="S44" s="6">
        <v>8</v>
      </c>
      <c r="T44" s="86" t="e">
        <f>VLOOKUP(S44,resumoreforma,3,0)</f>
        <v>#NAME?</v>
      </c>
      <c r="U44" s="6" t="e">
        <f>R44=T44</f>
        <v>#REF!</v>
      </c>
    </row>
    <row r="45" spans="1:21" ht="15" customHeight="1">
      <c r="A45" s="278">
        <v>9</v>
      </c>
      <c r="B45" s="295" t="e">
        <f>#REF!</f>
        <v>#REF!</v>
      </c>
      <c r="C45" s="122"/>
      <c r="D45" s="122"/>
      <c r="E45" s="122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>
        <f>SUM(C45:Q45)</f>
        <v>0</v>
      </c>
    </row>
    <row r="46" spans="1:21" ht="7.5" customHeight="1">
      <c r="A46" s="278"/>
      <c r="B46" s="285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"/>
    </row>
    <row r="47" spans="1:21">
      <c r="A47" s="279"/>
      <c r="B47" s="285"/>
      <c r="C47" s="125" t="str">
        <f t="shared" ref="C47:Q47" si="24">IF(C45&lt;&gt;0,C45*$R47,"")</f>
        <v/>
      </c>
      <c r="D47" s="125" t="str">
        <f t="shared" si="24"/>
        <v/>
      </c>
      <c r="E47" s="125" t="str">
        <f t="shared" si="24"/>
        <v/>
      </c>
      <c r="F47" s="125" t="str">
        <f t="shared" si="24"/>
        <v/>
      </c>
      <c r="G47" s="125" t="str">
        <f t="shared" si="24"/>
        <v/>
      </c>
      <c r="H47" s="125" t="str">
        <f t="shared" si="24"/>
        <v/>
      </c>
      <c r="I47" s="125" t="str">
        <f t="shared" si="24"/>
        <v/>
      </c>
      <c r="J47" s="125" t="str">
        <f t="shared" si="24"/>
        <v/>
      </c>
      <c r="K47" s="125" t="str">
        <f t="shared" si="24"/>
        <v/>
      </c>
      <c r="L47" s="125"/>
      <c r="M47" s="125"/>
      <c r="N47" s="125"/>
      <c r="O47" s="125"/>
      <c r="P47" s="125" t="str">
        <f t="shared" ref="P47" si="25">IF(P45&lt;&gt;0,P45*$R47,"")</f>
        <v/>
      </c>
      <c r="Q47" s="125" t="str">
        <f t="shared" si="24"/>
        <v/>
      </c>
      <c r="R47" s="5" t="e">
        <f>#REF!</f>
        <v>#REF!</v>
      </c>
      <c r="S47" s="6">
        <v>9</v>
      </c>
      <c r="T47" s="86" t="e">
        <f>VLOOKUP(S47,resumoreforma,3,0)</f>
        <v>#NAME?</v>
      </c>
      <c r="U47" s="6" t="e">
        <f>R47=T47</f>
        <v>#REF!</v>
      </c>
    </row>
    <row r="48" spans="1:21">
      <c r="A48" s="278">
        <v>10</v>
      </c>
      <c r="B48" s="295" t="e">
        <f>#REF!</f>
        <v>#REF!</v>
      </c>
      <c r="C48" s="122"/>
      <c r="D48" s="122"/>
      <c r="E48" s="122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>
        <f>SUM(C48:Q48)</f>
        <v>0</v>
      </c>
    </row>
    <row r="49" spans="1:21" ht="7.5" customHeight="1">
      <c r="A49" s="278"/>
      <c r="B49" s="285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"/>
    </row>
    <row r="50" spans="1:21">
      <c r="A50" s="279"/>
      <c r="B50" s="285"/>
      <c r="C50" s="125" t="str">
        <f t="shared" ref="C50:Q50" si="26">IF(C48&lt;&gt;0,C48*$R50,"")</f>
        <v/>
      </c>
      <c r="D50" s="125" t="str">
        <f t="shared" si="26"/>
        <v/>
      </c>
      <c r="E50" s="125" t="str">
        <f t="shared" si="26"/>
        <v/>
      </c>
      <c r="F50" s="125" t="str">
        <f t="shared" si="26"/>
        <v/>
      </c>
      <c r="G50" s="125" t="str">
        <f t="shared" si="26"/>
        <v/>
      </c>
      <c r="H50" s="125" t="str">
        <f t="shared" si="26"/>
        <v/>
      </c>
      <c r="I50" s="125" t="str">
        <f t="shared" si="26"/>
        <v/>
      </c>
      <c r="J50" s="125" t="str">
        <f t="shared" si="26"/>
        <v/>
      </c>
      <c r="K50" s="125" t="str">
        <f t="shared" si="26"/>
        <v/>
      </c>
      <c r="L50" s="125"/>
      <c r="M50" s="125"/>
      <c r="N50" s="125"/>
      <c r="O50" s="125"/>
      <c r="P50" s="125" t="str">
        <f t="shared" ref="P50" si="27">IF(P48&lt;&gt;0,P48*$R50,"")</f>
        <v/>
      </c>
      <c r="Q50" s="125" t="str">
        <f t="shared" si="26"/>
        <v/>
      </c>
      <c r="R50" s="5" t="e">
        <f>#REF!</f>
        <v>#REF!</v>
      </c>
      <c r="S50" s="6">
        <v>10</v>
      </c>
      <c r="T50" s="86" t="e">
        <f>VLOOKUP(S50,resumoreforma,3,0)</f>
        <v>#NAME?</v>
      </c>
      <c r="U50" s="6" t="e">
        <f>R50=T50</f>
        <v>#REF!</v>
      </c>
    </row>
    <row r="51" spans="1:21">
      <c r="A51" s="278">
        <v>11</v>
      </c>
      <c r="B51" s="295" t="e">
        <f>#REF!</f>
        <v>#REF!</v>
      </c>
      <c r="C51" s="122"/>
      <c r="D51" s="122"/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2">
        <f>SUM(C51:Q51)</f>
        <v>0</v>
      </c>
    </row>
    <row r="52" spans="1:21" ht="7.5" customHeight="1">
      <c r="A52" s="278"/>
      <c r="B52" s="285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"/>
    </row>
    <row r="53" spans="1:21">
      <c r="A53" s="279"/>
      <c r="B53" s="285"/>
      <c r="C53" s="125" t="str">
        <f t="shared" ref="C53:Q53" si="28">IF(C51&lt;&gt;0,C51*$R53,"")</f>
        <v/>
      </c>
      <c r="D53" s="125" t="str">
        <f t="shared" si="28"/>
        <v/>
      </c>
      <c r="E53" s="125" t="str">
        <f t="shared" si="28"/>
        <v/>
      </c>
      <c r="F53" s="125" t="str">
        <f t="shared" si="28"/>
        <v/>
      </c>
      <c r="G53" s="125" t="str">
        <f t="shared" si="28"/>
        <v/>
      </c>
      <c r="H53" s="125" t="str">
        <f t="shared" si="28"/>
        <v/>
      </c>
      <c r="I53" s="125" t="str">
        <f t="shared" si="28"/>
        <v/>
      </c>
      <c r="J53" s="125" t="str">
        <f t="shared" si="28"/>
        <v/>
      </c>
      <c r="K53" s="125" t="str">
        <f t="shared" si="28"/>
        <v/>
      </c>
      <c r="L53" s="125"/>
      <c r="M53" s="125"/>
      <c r="N53" s="125"/>
      <c r="O53" s="125"/>
      <c r="P53" s="125" t="str">
        <f t="shared" ref="P53" si="29">IF(P51&lt;&gt;0,P51*$R53,"")</f>
        <v/>
      </c>
      <c r="Q53" s="125" t="str">
        <f t="shared" si="28"/>
        <v/>
      </c>
      <c r="R53" s="5" t="e">
        <f>#REF!</f>
        <v>#REF!</v>
      </c>
      <c r="S53" s="6">
        <v>11</v>
      </c>
      <c r="T53" s="86" t="e">
        <f>VLOOKUP(S53,resumoreforma,3,0)</f>
        <v>#NAME?</v>
      </c>
      <c r="U53" s="6" t="e">
        <f>R53=T53</f>
        <v>#REF!</v>
      </c>
    </row>
    <row r="54" spans="1:21">
      <c r="A54" s="278">
        <v>12</v>
      </c>
      <c r="B54" s="295" t="e">
        <f>#REF!</f>
        <v>#REF!</v>
      </c>
      <c r="C54" s="122"/>
      <c r="D54" s="122"/>
      <c r="E54" s="122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2">
        <f>SUM(C54:Q54)</f>
        <v>0</v>
      </c>
    </row>
    <row r="55" spans="1:21" ht="7.5" customHeight="1">
      <c r="A55" s="278"/>
      <c r="B55" s="285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"/>
    </row>
    <row r="56" spans="1:21">
      <c r="A56" s="279"/>
      <c r="B56" s="285"/>
      <c r="C56" s="125" t="str">
        <f t="shared" ref="C56:Q56" si="30">IF(C54&lt;&gt;0,C54*$R56,"")</f>
        <v/>
      </c>
      <c r="D56" s="125" t="str">
        <f t="shared" si="30"/>
        <v/>
      </c>
      <c r="E56" s="125" t="str">
        <f t="shared" si="30"/>
        <v/>
      </c>
      <c r="F56" s="125" t="str">
        <f t="shared" si="30"/>
        <v/>
      </c>
      <c r="G56" s="125" t="str">
        <f t="shared" si="30"/>
        <v/>
      </c>
      <c r="H56" s="125" t="str">
        <f t="shared" si="30"/>
        <v/>
      </c>
      <c r="I56" s="125" t="str">
        <f t="shared" si="30"/>
        <v/>
      </c>
      <c r="J56" s="125" t="str">
        <f t="shared" si="30"/>
        <v/>
      </c>
      <c r="K56" s="125" t="str">
        <f t="shared" si="30"/>
        <v/>
      </c>
      <c r="L56" s="125"/>
      <c r="M56" s="125"/>
      <c r="N56" s="125"/>
      <c r="O56" s="125"/>
      <c r="P56" s="125" t="str">
        <f t="shared" ref="P56" si="31">IF(P54&lt;&gt;0,P54*$R56,"")</f>
        <v/>
      </c>
      <c r="Q56" s="125" t="str">
        <f t="shared" si="30"/>
        <v/>
      </c>
      <c r="R56" s="5" t="e">
        <f>#REF!</f>
        <v>#REF!</v>
      </c>
      <c r="S56" s="6">
        <v>12</v>
      </c>
      <c r="T56" s="86" t="e">
        <f>VLOOKUP(S56,resumoreforma,3,0)</f>
        <v>#NAME?</v>
      </c>
      <c r="U56" s="6" t="e">
        <f>R56=T56</f>
        <v>#REF!</v>
      </c>
    </row>
    <row r="57" spans="1:21">
      <c r="A57" s="278">
        <v>13</v>
      </c>
      <c r="B57" s="295" t="e">
        <f>#REF!</f>
        <v>#REF!</v>
      </c>
      <c r="C57" s="122"/>
      <c r="D57" s="122"/>
      <c r="E57" s="12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2">
        <f>SUM(C57:Q57)</f>
        <v>0</v>
      </c>
    </row>
    <row r="58" spans="1:21" ht="7.5" customHeight="1">
      <c r="A58" s="278"/>
      <c r="B58" s="285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"/>
    </row>
    <row r="59" spans="1:21">
      <c r="A59" s="279"/>
      <c r="B59" s="285"/>
      <c r="C59" s="125" t="str">
        <f t="shared" ref="C59:Q59" si="32">IF(C57&lt;&gt;0,C57*$R59,"")</f>
        <v/>
      </c>
      <c r="D59" s="125" t="str">
        <f t="shared" si="32"/>
        <v/>
      </c>
      <c r="E59" s="125" t="str">
        <f t="shared" si="32"/>
        <v/>
      </c>
      <c r="F59" s="125" t="str">
        <f t="shared" si="32"/>
        <v/>
      </c>
      <c r="G59" s="125" t="str">
        <f t="shared" si="32"/>
        <v/>
      </c>
      <c r="H59" s="125" t="str">
        <f t="shared" si="32"/>
        <v/>
      </c>
      <c r="I59" s="125" t="str">
        <f t="shared" si="32"/>
        <v/>
      </c>
      <c r="J59" s="125" t="str">
        <f t="shared" si="32"/>
        <v/>
      </c>
      <c r="K59" s="125" t="str">
        <f t="shared" si="32"/>
        <v/>
      </c>
      <c r="L59" s="125"/>
      <c r="M59" s="125"/>
      <c r="N59" s="125"/>
      <c r="O59" s="125"/>
      <c r="P59" s="125" t="str">
        <f t="shared" ref="P59" si="33">IF(P57&lt;&gt;0,P57*$R59,"")</f>
        <v/>
      </c>
      <c r="Q59" s="125" t="str">
        <f t="shared" si="32"/>
        <v/>
      </c>
      <c r="R59" s="5" t="e">
        <f>#REF!</f>
        <v>#REF!</v>
      </c>
      <c r="S59" s="6">
        <v>13</v>
      </c>
      <c r="T59" s="86" t="e">
        <f>VLOOKUP(S59,resumoreforma,3,0)</f>
        <v>#NAME?</v>
      </c>
      <c r="U59" s="6" t="e">
        <f>R59=T59</f>
        <v>#REF!</v>
      </c>
    </row>
    <row r="60" spans="1:21">
      <c r="A60" s="278">
        <v>14</v>
      </c>
      <c r="B60" s="295" t="e">
        <f>#REF!</f>
        <v>#REF!</v>
      </c>
      <c r="C60" s="122"/>
      <c r="D60" s="122"/>
      <c r="E60" s="122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2">
        <f>SUM(C60:Q60)</f>
        <v>0</v>
      </c>
    </row>
    <row r="61" spans="1:21" ht="7.5" customHeight="1">
      <c r="A61" s="278"/>
      <c r="B61" s="285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"/>
    </row>
    <row r="62" spans="1:21">
      <c r="A62" s="279"/>
      <c r="B62" s="285"/>
      <c r="C62" s="125" t="str">
        <f t="shared" ref="C62:Q62" si="34">IF(C60&lt;&gt;0,C60*$R62,"")</f>
        <v/>
      </c>
      <c r="D62" s="125" t="str">
        <f t="shared" si="34"/>
        <v/>
      </c>
      <c r="E62" s="125" t="str">
        <f t="shared" si="34"/>
        <v/>
      </c>
      <c r="F62" s="125" t="str">
        <f t="shared" si="34"/>
        <v/>
      </c>
      <c r="G62" s="125" t="str">
        <f t="shared" si="34"/>
        <v/>
      </c>
      <c r="H62" s="125" t="str">
        <f t="shared" si="34"/>
        <v/>
      </c>
      <c r="I62" s="125" t="str">
        <f t="shared" si="34"/>
        <v/>
      </c>
      <c r="J62" s="125" t="str">
        <f t="shared" si="34"/>
        <v/>
      </c>
      <c r="K62" s="125" t="str">
        <f t="shared" si="34"/>
        <v/>
      </c>
      <c r="L62" s="125"/>
      <c r="M62" s="125"/>
      <c r="N62" s="125"/>
      <c r="O62" s="125"/>
      <c r="P62" s="125" t="str">
        <f t="shared" ref="P62" si="35">IF(P60&lt;&gt;0,P60*$R62,"")</f>
        <v/>
      </c>
      <c r="Q62" s="125" t="str">
        <f t="shared" si="34"/>
        <v/>
      </c>
      <c r="R62" s="5" t="e">
        <f>#REF!</f>
        <v>#REF!</v>
      </c>
      <c r="S62" s="6">
        <v>14</v>
      </c>
      <c r="T62" s="86" t="e">
        <f>VLOOKUP(S62,resumoreforma,3,0)</f>
        <v>#NAME?</v>
      </c>
      <c r="U62" s="6" t="e">
        <f>R62=T62</f>
        <v>#REF!</v>
      </c>
    </row>
    <row r="63" spans="1:21">
      <c r="A63" s="278">
        <v>15</v>
      </c>
      <c r="B63" s="295" t="e">
        <f>#REF!</f>
        <v>#REF!</v>
      </c>
      <c r="C63" s="122"/>
      <c r="D63" s="122"/>
      <c r="E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2">
        <f>SUM(C63:Q63)</f>
        <v>0</v>
      </c>
    </row>
    <row r="64" spans="1:21" ht="7.5" customHeight="1">
      <c r="A64" s="278"/>
      <c r="B64" s="285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"/>
    </row>
    <row r="65" spans="1:21">
      <c r="A65" s="279"/>
      <c r="B65" s="285"/>
      <c r="C65" s="125" t="str">
        <f t="shared" ref="C65:Q65" si="36">IF(C63&lt;&gt;0,C63*$R65,"")</f>
        <v/>
      </c>
      <c r="D65" s="125" t="str">
        <f t="shared" si="36"/>
        <v/>
      </c>
      <c r="E65" s="125" t="str">
        <f t="shared" si="36"/>
        <v/>
      </c>
      <c r="F65" s="125" t="str">
        <f t="shared" si="36"/>
        <v/>
      </c>
      <c r="G65" s="125" t="str">
        <f t="shared" si="36"/>
        <v/>
      </c>
      <c r="H65" s="125" t="str">
        <f t="shared" si="36"/>
        <v/>
      </c>
      <c r="I65" s="125" t="str">
        <f t="shared" si="36"/>
        <v/>
      </c>
      <c r="J65" s="125" t="str">
        <f t="shared" si="36"/>
        <v/>
      </c>
      <c r="K65" s="125" t="str">
        <f t="shared" si="36"/>
        <v/>
      </c>
      <c r="L65" s="125"/>
      <c r="M65" s="125"/>
      <c r="N65" s="125"/>
      <c r="O65" s="125"/>
      <c r="P65" s="125" t="str">
        <f t="shared" ref="P65" si="37">IF(P63&lt;&gt;0,P63*$R65,"")</f>
        <v/>
      </c>
      <c r="Q65" s="125" t="str">
        <f t="shared" si="36"/>
        <v/>
      </c>
      <c r="R65" s="5" t="e">
        <f>#REF!</f>
        <v>#REF!</v>
      </c>
      <c r="S65" s="6">
        <v>15</v>
      </c>
      <c r="T65" s="86" t="e">
        <f>VLOOKUP(S65,resumoreforma,3,0)</f>
        <v>#NAME?</v>
      </c>
      <c r="U65" s="6" t="e">
        <f>R65=T65</f>
        <v>#REF!</v>
      </c>
    </row>
    <row r="66" spans="1:21">
      <c r="A66" s="278">
        <v>16</v>
      </c>
      <c r="B66" s="295" t="e">
        <f>#REF!</f>
        <v>#REF!</v>
      </c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2">
        <f>SUM(C66:Q66)</f>
        <v>0</v>
      </c>
    </row>
    <row r="67" spans="1:21" ht="7.5" customHeight="1">
      <c r="A67" s="278"/>
      <c r="B67" s="285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"/>
    </row>
    <row r="68" spans="1:21">
      <c r="A68" s="279"/>
      <c r="B68" s="285"/>
      <c r="C68" s="125" t="str">
        <f t="shared" ref="C68:Q68" si="38">IF(C66&lt;&gt;0,C66*$R68,"")</f>
        <v/>
      </c>
      <c r="D68" s="125" t="str">
        <f t="shared" si="38"/>
        <v/>
      </c>
      <c r="E68" s="125" t="str">
        <f t="shared" si="38"/>
        <v/>
      </c>
      <c r="F68" s="125" t="str">
        <f t="shared" si="38"/>
        <v/>
      </c>
      <c r="G68" s="125" t="str">
        <f t="shared" si="38"/>
        <v/>
      </c>
      <c r="H68" s="125" t="str">
        <f t="shared" si="38"/>
        <v/>
      </c>
      <c r="I68" s="125" t="str">
        <f t="shared" si="38"/>
        <v/>
      </c>
      <c r="J68" s="125" t="str">
        <f t="shared" si="38"/>
        <v/>
      </c>
      <c r="K68" s="125" t="str">
        <f t="shared" si="38"/>
        <v/>
      </c>
      <c r="L68" s="125"/>
      <c r="M68" s="125"/>
      <c r="N68" s="125"/>
      <c r="O68" s="125"/>
      <c r="P68" s="125" t="str">
        <f t="shared" ref="P68" si="39">IF(P66&lt;&gt;0,P66*$R68,"")</f>
        <v/>
      </c>
      <c r="Q68" s="125" t="str">
        <f t="shared" si="38"/>
        <v/>
      </c>
      <c r="R68" s="5" t="e">
        <f>#REF!</f>
        <v>#REF!</v>
      </c>
      <c r="S68" s="6">
        <v>16</v>
      </c>
      <c r="T68" s="86" t="e">
        <f>VLOOKUP(S68,resumoreforma,3,0)</f>
        <v>#NAME?</v>
      </c>
      <c r="U68" s="6" t="e">
        <f>R68=T68</f>
        <v>#REF!</v>
      </c>
    </row>
    <row r="69" spans="1:21">
      <c r="A69" s="296" t="s">
        <v>10</v>
      </c>
      <c r="B69" s="297"/>
      <c r="C69" s="138">
        <f>SUM(C23,C26,C29,C32,C35,C38,C41,C44,C59,C47,C50,C53,C56,C62,C65,C68)</f>
        <v>0</v>
      </c>
      <c r="D69" s="138">
        <f t="shared" ref="D69:Q69" si="40">SUM(D23,D26,D29,D32,D35,D38,D41,D44,D59,D47,D50,D53,D56,D62,D65,D68)</f>
        <v>0</v>
      </c>
      <c r="E69" s="138">
        <f t="shared" si="40"/>
        <v>0</v>
      </c>
      <c r="F69" s="138">
        <f t="shared" si="40"/>
        <v>0</v>
      </c>
      <c r="G69" s="138">
        <f t="shared" si="40"/>
        <v>0</v>
      </c>
      <c r="H69" s="138">
        <f t="shared" si="40"/>
        <v>0</v>
      </c>
      <c r="I69" s="138">
        <f t="shared" si="40"/>
        <v>0</v>
      </c>
      <c r="J69" s="138">
        <f t="shared" si="40"/>
        <v>0</v>
      </c>
      <c r="K69" s="138">
        <f t="shared" si="40"/>
        <v>0</v>
      </c>
      <c r="L69" s="138"/>
      <c r="M69" s="138"/>
      <c r="N69" s="138"/>
      <c r="O69" s="138"/>
      <c r="P69" s="138">
        <f t="shared" si="40"/>
        <v>0</v>
      </c>
      <c r="Q69" s="138">
        <f t="shared" si="40"/>
        <v>0</v>
      </c>
      <c r="R69" s="138" t="e">
        <f>SUM(R23,R26,R29,R32,R35,R38,R41,R44,R59,R47,R50,R53,R56,R62,R65,R68)</f>
        <v>#REF!</v>
      </c>
    </row>
    <row r="70" spans="1:21">
      <c r="A70" s="296" t="s">
        <v>11</v>
      </c>
      <c r="B70" s="297"/>
      <c r="C70" s="139" t="e">
        <f t="shared" ref="C70:Q70" si="41">C69/$R$69</f>
        <v>#REF!</v>
      </c>
      <c r="D70" s="139" t="e">
        <f t="shared" si="41"/>
        <v>#REF!</v>
      </c>
      <c r="E70" s="139" t="e">
        <f t="shared" si="41"/>
        <v>#REF!</v>
      </c>
      <c r="F70" s="139" t="e">
        <f t="shared" si="41"/>
        <v>#REF!</v>
      </c>
      <c r="G70" s="139" t="e">
        <f t="shared" si="41"/>
        <v>#REF!</v>
      </c>
      <c r="H70" s="139" t="e">
        <f t="shared" si="41"/>
        <v>#REF!</v>
      </c>
      <c r="I70" s="139" t="e">
        <f t="shared" si="41"/>
        <v>#REF!</v>
      </c>
      <c r="J70" s="139" t="e">
        <f t="shared" si="41"/>
        <v>#REF!</v>
      </c>
      <c r="K70" s="139" t="e">
        <f t="shared" si="41"/>
        <v>#REF!</v>
      </c>
      <c r="L70" s="139"/>
      <c r="M70" s="139"/>
      <c r="N70" s="139"/>
      <c r="O70" s="139"/>
      <c r="P70" s="139" t="e">
        <f t="shared" ref="P70" si="42">P69/$R$69</f>
        <v>#REF!</v>
      </c>
      <c r="Q70" s="139" t="e">
        <f t="shared" si="41"/>
        <v>#REF!</v>
      </c>
      <c r="R70" s="140" t="e">
        <f>SUM(C70:Q70)</f>
        <v>#REF!</v>
      </c>
    </row>
    <row r="71" spans="1:21">
      <c r="A71" s="296" t="s">
        <v>40</v>
      </c>
      <c r="B71" s="297"/>
      <c r="C71" s="141">
        <f>SUM($C$69:C69)</f>
        <v>0</v>
      </c>
      <c r="D71" s="141">
        <f>SUM($C$69:D69)</f>
        <v>0</v>
      </c>
      <c r="E71" s="141">
        <f>SUM($C$69:E69)</f>
        <v>0</v>
      </c>
      <c r="F71" s="141">
        <f>SUM($C$69:F69)</f>
        <v>0</v>
      </c>
      <c r="G71" s="141">
        <f>SUM($C$69:G69)</f>
        <v>0</v>
      </c>
      <c r="H71" s="141">
        <f>SUM($C$69:H69)</f>
        <v>0</v>
      </c>
      <c r="I71" s="141">
        <f>SUM($C$69:I69)</f>
        <v>0</v>
      </c>
      <c r="J71" s="141">
        <f>SUM($C$69:J69)</f>
        <v>0</v>
      </c>
      <c r="K71" s="141">
        <f>SUM($C$69:K69)</f>
        <v>0</v>
      </c>
      <c r="L71" s="141"/>
      <c r="M71" s="141"/>
      <c r="N71" s="141"/>
      <c r="O71" s="141"/>
      <c r="P71" s="141">
        <f>SUM($C$69:P69)</f>
        <v>0</v>
      </c>
      <c r="Q71" s="141">
        <f>SUM($C$69:Q69)</f>
        <v>0</v>
      </c>
      <c r="R71" s="142"/>
    </row>
    <row r="72" spans="1:21">
      <c r="A72" s="296" t="s">
        <v>12</v>
      </c>
      <c r="B72" s="297"/>
      <c r="C72" s="143" t="e">
        <f>SUM($C$70:C70)</f>
        <v>#REF!</v>
      </c>
      <c r="D72" s="143" t="e">
        <f>SUM($C$70:D70)</f>
        <v>#REF!</v>
      </c>
      <c r="E72" s="143" t="e">
        <f>SUM($C$70:E70)</f>
        <v>#REF!</v>
      </c>
      <c r="F72" s="143" t="e">
        <f>SUM($C$70:F70)</f>
        <v>#REF!</v>
      </c>
      <c r="G72" s="143" t="e">
        <f>SUM($C$70:G70)</f>
        <v>#REF!</v>
      </c>
      <c r="H72" s="143" t="e">
        <f>SUM($C$70:H70)</f>
        <v>#REF!</v>
      </c>
      <c r="I72" s="143" t="e">
        <f>SUM($C$70:I70)</f>
        <v>#REF!</v>
      </c>
      <c r="J72" s="143" t="e">
        <f>SUM($C$70:J70)</f>
        <v>#REF!</v>
      </c>
      <c r="K72" s="143" t="e">
        <f>SUM($C$70:K70)</f>
        <v>#REF!</v>
      </c>
      <c r="L72" s="143"/>
      <c r="M72" s="143"/>
      <c r="N72" s="143"/>
      <c r="O72" s="143"/>
      <c r="P72" s="143" t="e">
        <f>SUM($C$70:P70)</f>
        <v>#REF!</v>
      </c>
      <c r="Q72" s="143" t="e">
        <f>SUM($C$70:Q70)</f>
        <v>#REF!</v>
      </c>
      <c r="R72" s="144"/>
    </row>
    <row r="73" spans="1:21">
      <c r="A73" s="87"/>
      <c r="B73" s="87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</row>
    <row r="74" spans="1:21">
      <c r="A74" s="87"/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</row>
    <row r="75" spans="1:21">
      <c r="A75" s="87"/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</row>
    <row r="76" spans="1:21">
      <c r="A76" s="87"/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</row>
    <row r="77" spans="1:21">
      <c r="A77" s="87"/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</row>
    <row r="78" spans="1:21">
      <c r="A78" s="87"/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</row>
    <row r="79" spans="1:21">
      <c r="A79" s="87"/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</row>
    <row r="80" spans="1:21">
      <c r="A80" s="87"/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</row>
    <row r="81" spans="1:18">
      <c r="A81" s="87"/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</row>
  </sheetData>
  <mergeCells count="46">
    <mergeCell ref="A7:R7"/>
    <mergeCell ref="A8:R8"/>
    <mergeCell ref="A9:R9"/>
    <mergeCell ref="A10:R10"/>
    <mergeCell ref="A12:R12"/>
    <mergeCell ref="A18:R18"/>
    <mergeCell ref="A19:A20"/>
    <mergeCell ref="B19:B20"/>
    <mergeCell ref="R19:R20"/>
    <mergeCell ref="C19:Q19"/>
    <mergeCell ref="A21:A23"/>
    <mergeCell ref="B21:B23"/>
    <mergeCell ref="A24:A26"/>
    <mergeCell ref="B24:B26"/>
    <mergeCell ref="A27:A29"/>
    <mergeCell ref="B27:B29"/>
    <mergeCell ref="A30:A32"/>
    <mergeCell ref="B30:B32"/>
    <mergeCell ref="A33:A35"/>
    <mergeCell ref="B33:B35"/>
    <mergeCell ref="A36:A38"/>
    <mergeCell ref="B36:B38"/>
    <mergeCell ref="A39:A41"/>
    <mergeCell ref="B39:B41"/>
    <mergeCell ref="A42:A44"/>
    <mergeCell ref="B42:B44"/>
    <mergeCell ref="A57:A59"/>
    <mergeCell ref="B57:B59"/>
    <mergeCell ref="A45:A47"/>
    <mergeCell ref="B45:B47"/>
    <mergeCell ref="A51:A53"/>
    <mergeCell ref="A54:A56"/>
    <mergeCell ref="B54:B56"/>
    <mergeCell ref="B51:B53"/>
    <mergeCell ref="A66:A68"/>
    <mergeCell ref="B66:B68"/>
    <mergeCell ref="A72:B72"/>
    <mergeCell ref="A48:A50"/>
    <mergeCell ref="B48:B50"/>
    <mergeCell ref="A69:B69"/>
    <mergeCell ref="A70:B70"/>
    <mergeCell ref="A71:B71"/>
    <mergeCell ref="A63:A65"/>
    <mergeCell ref="B63:B65"/>
    <mergeCell ref="A60:A62"/>
    <mergeCell ref="B60:B62"/>
  </mergeCells>
  <conditionalFormatting sqref="C22 C25 D28 D31 E34">
    <cfRule type="expression" dxfId="218" priority="483" stopIfTrue="1">
      <formula>C21&lt;&gt;0</formula>
    </cfRule>
  </conditionalFormatting>
  <conditionalFormatting sqref="R24">
    <cfRule type="expression" dxfId="217" priority="456" stopIfTrue="1">
      <formula>SUM($C24:$Q24)&lt;&gt;100%</formula>
    </cfRule>
  </conditionalFormatting>
  <conditionalFormatting sqref="R57">
    <cfRule type="expression" dxfId="216" priority="235" stopIfTrue="1">
      <formula>SUM($C57:$Q57)&lt;&gt;100%</formula>
    </cfRule>
  </conditionalFormatting>
  <conditionalFormatting sqref="R21">
    <cfRule type="expression" dxfId="215" priority="246" stopIfTrue="1">
      <formula>SUM($C21:$Q21)&lt;&gt;100%</formula>
    </cfRule>
  </conditionalFormatting>
  <conditionalFormatting sqref="R27">
    <cfRule type="expression" dxfId="214" priority="245" stopIfTrue="1">
      <formula>SUM($C27:$Q27)&lt;&gt;100%</formula>
    </cfRule>
  </conditionalFormatting>
  <conditionalFormatting sqref="R30">
    <cfRule type="expression" dxfId="213" priority="244" stopIfTrue="1">
      <formula>SUM($C30:$Q30)&lt;&gt;100%</formula>
    </cfRule>
  </conditionalFormatting>
  <conditionalFormatting sqref="R33">
    <cfRule type="expression" dxfId="212" priority="243" stopIfTrue="1">
      <formula>SUM($C33:$Q33)&lt;&gt;100%</formula>
    </cfRule>
  </conditionalFormatting>
  <conditionalFormatting sqref="R36">
    <cfRule type="expression" dxfId="211" priority="242" stopIfTrue="1">
      <formula>SUM($C36:$Q36)&lt;&gt;100%</formula>
    </cfRule>
  </conditionalFormatting>
  <conditionalFormatting sqref="R39">
    <cfRule type="expression" dxfId="210" priority="241" stopIfTrue="1">
      <formula>SUM($C39:$Q39)&lt;&gt;100%</formula>
    </cfRule>
  </conditionalFormatting>
  <conditionalFormatting sqref="R42">
    <cfRule type="expression" dxfId="209" priority="240" stopIfTrue="1">
      <formula>SUM($C42:$Q42)&lt;&gt;100%</formula>
    </cfRule>
  </conditionalFormatting>
  <conditionalFormatting sqref="R45">
    <cfRule type="expression" dxfId="208" priority="239" stopIfTrue="1">
      <formula>SUM($C45:$Q45)&lt;&gt;100%</formula>
    </cfRule>
  </conditionalFormatting>
  <conditionalFormatting sqref="R48">
    <cfRule type="expression" dxfId="207" priority="238" stopIfTrue="1">
      <formula>SUM($C48:$Q48)&lt;&gt;100%</formula>
    </cfRule>
  </conditionalFormatting>
  <conditionalFormatting sqref="R51">
    <cfRule type="expression" dxfId="206" priority="237" stopIfTrue="1">
      <formula>SUM($C51:$Q51)&lt;&gt;100%</formula>
    </cfRule>
  </conditionalFormatting>
  <conditionalFormatting sqref="R54">
    <cfRule type="expression" dxfId="205" priority="236" stopIfTrue="1">
      <formula>SUM($C54:$Q54)&lt;&gt;100%</formula>
    </cfRule>
  </conditionalFormatting>
  <conditionalFormatting sqref="Q22">
    <cfRule type="expression" dxfId="204" priority="212" stopIfTrue="1">
      <formula>Q21&lt;&gt;0</formula>
    </cfRule>
  </conditionalFormatting>
  <conditionalFormatting sqref="F28">
    <cfRule type="expression" dxfId="203" priority="200" stopIfTrue="1">
      <formula>F27&lt;&gt;0</formula>
    </cfRule>
  </conditionalFormatting>
  <conditionalFormatting sqref="I31">
    <cfRule type="expression" dxfId="202" priority="188" stopIfTrue="1">
      <formula>I30&lt;&gt;0</formula>
    </cfRule>
  </conditionalFormatting>
  <conditionalFormatting sqref="Q34">
    <cfRule type="expression" dxfId="201" priority="176" stopIfTrue="1">
      <formula>Q33&lt;&gt;0</formula>
    </cfRule>
  </conditionalFormatting>
  <conditionalFormatting sqref="R66">
    <cfRule type="expression" dxfId="200" priority="225" stopIfTrue="1">
      <formula>SUM($C66:$Q66)&lt;&gt;100%</formula>
    </cfRule>
  </conditionalFormatting>
  <conditionalFormatting sqref="D37">
    <cfRule type="expression" dxfId="199" priority="164" stopIfTrue="1">
      <formula>D36&lt;&gt;0</formula>
    </cfRule>
  </conditionalFormatting>
  <conditionalFormatting sqref="R63">
    <cfRule type="expression" dxfId="198" priority="223" stopIfTrue="1">
      <formula>SUM($C63:$Q63)&lt;&gt;100%</formula>
    </cfRule>
  </conditionalFormatting>
  <conditionalFormatting sqref="G40">
    <cfRule type="expression" dxfId="197" priority="152" stopIfTrue="1">
      <formula>G39&lt;&gt;0</formula>
    </cfRule>
  </conditionalFormatting>
  <conditionalFormatting sqref="R60">
    <cfRule type="expression" dxfId="196" priority="221" stopIfTrue="1">
      <formula>SUM($C60:$Q60)&lt;&gt;100%</formula>
    </cfRule>
  </conditionalFormatting>
  <conditionalFormatting sqref="D22">
    <cfRule type="expression" dxfId="195" priority="220" stopIfTrue="1">
      <formula>D21&lt;&gt;0</formula>
    </cfRule>
  </conditionalFormatting>
  <conditionalFormatting sqref="E22">
    <cfRule type="expression" dxfId="194" priority="219" stopIfTrue="1">
      <formula>E21&lt;&gt;0</formula>
    </cfRule>
  </conditionalFormatting>
  <conditionalFormatting sqref="F22">
    <cfRule type="expression" dxfId="193" priority="218" stopIfTrue="1">
      <formula>F21&lt;&gt;0</formula>
    </cfRule>
  </conditionalFormatting>
  <conditionalFormatting sqref="G22">
    <cfRule type="expression" dxfId="192" priority="217" stopIfTrue="1">
      <formula>G21&lt;&gt;0</formula>
    </cfRule>
  </conditionalFormatting>
  <conditionalFormatting sqref="H22">
    <cfRule type="expression" dxfId="191" priority="216" stopIfTrue="1">
      <formula>H21&lt;&gt;0</formula>
    </cfRule>
  </conditionalFormatting>
  <conditionalFormatting sqref="I22">
    <cfRule type="expression" dxfId="190" priority="215" stopIfTrue="1">
      <formula>I21&lt;&gt;0</formula>
    </cfRule>
  </conditionalFormatting>
  <conditionalFormatting sqref="J22">
    <cfRule type="expression" dxfId="189" priority="214" stopIfTrue="1">
      <formula>J21&lt;&gt;0</formula>
    </cfRule>
  </conditionalFormatting>
  <conditionalFormatting sqref="K22:O22">
    <cfRule type="expression" dxfId="188" priority="213" stopIfTrue="1">
      <formula>K21&lt;&gt;0</formula>
    </cfRule>
  </conditionalFormatting>
  <conditionalFormatting sqref="D25">
    <cfRule type="expression" dxfId="187" priority="211" stopIfTrue="1">
      <formula>D24&lt;&gt;0</formula>
    </cfRule>
  </conditionalFormatting>
  <conditionalFormatting sqref="E25">
    <cfRule type="expression" dxfId="186" priority="210" stopIfTrue="1">
      <formula>E24&lt;&gt;0</formula>
    </cfRule>
  </conditionalFormatting>
  <conditionalFormatting sqref="F25">
    <cfRule type="expression" dxfId="185" priority="209" stopIfTrue="1">
      <formula>F24&lt;&gt;0</formula>
    </cfRule>
  </conditionalFormatting>
  <conditionalFormatting sqref="G25">
    <cfRule type="expression" dxfId="184" priority="208" stopIfTrue="1">
      <formula>G24&lt;&gt;0</formula>
    </cfRule>
  </conditionalFormatting>
  <conditionalFormatting sqref="H25">
    <cfRule type="expression" dxfId="183" priority="207" stopIfTrue="1">
      <formula>H24&lt;&gt;0</formula>
    </cfRule>
  </conditionalFormatting>
  <conditionalFormatting sqref="I25">
    <cfRule type="expression" dxfId="182" priority="206" stopIfTrue="1">
      <formula>I24&lt;&gt;0</formula>
    </cfRule>
  </conditionalFormatting>
  <conditionalFormatting sqref="J25">
    <cfRule type="expression" dxfId="181" priority="205" stopIfTrue="1">
      <formula>J24&lt;&gt;0</formula>
    </cfRule>
  </conditionalFormatting>
  <conditionalFormatting sqref="K25:O25">
    <cfRule type="expression" dxfId="180" priority="204" stopIfTrue="1">
      <formula>K24&lt;&gt;0</formula>
    </cfRule>
  </conditionalFormatting>
  <conditionalFormatting sqref="Q25">
    <cfRule type="expression" dxfId="179" priority="203" stopIfTrue="1">
      <formula>Q24&lt;&gt;0</formula>
    </cfRule>
  </conditionalFormatting>
  <conditionalFormatting sqref="C28">
    <cfRule type="expression" dxfId="178" priority="202" stopIfTrue="1">
      <formula>C27&lt;&gt;0</formula>
    </cfRule>
  </conditionalFormatting>
  <conditionalFormatting sqref="E28">
    <cfRule type="expression" dxfId="177" priority="201" stopIfTrue="1">
      <formula>E27&lt;&gt;0</formula>
    </cfRule>
  </conditionalFormatting>
  <conditionalFormatting sqref="G28">
    <cfRule type="expression" dxfId="176" priority="199" stopIfTrue="1">
      <formula>G27&lt;&gt;0</formula>
    </cfRule>
  </conditionalFormatting>
  <conditionalFormatting sqref="H28">
    <cfRule type="expression" dxfId="175" priority="198" stopIfTrue="1">
      <formula>H27&lt;&gt;0</formula>
    </cfRule>
  </conditionalFormatting>
  <conditionalFormatting sqref="I28">
    <cfRule type="expression" dxfId="174" priority="197" stopIfTrue="1">
      <formula>I27&lt;&gt;0</formula>
    </cfRule>
  </conditionalFormatting>
  <conditionalFormatting sqref="J28">
    <cfRule type="expression" dxfId="173" priority="196" stopIfTrue="1">
      <formula>J27&lt;&gt;0</formula>
    </cfRule>
  </conditionalFormatting>
  <conditionalFormatting sqref="K28:O28">
    <cfRule type="expression" dxfId="172" priority="195" stopIfTrue="1">
      <formula>K27&lt;&gt;0</formula>
    </cfRule>
  </conditionalFormatting>
  <conditionalFormatting sqref="Q28">
    <cfRule type="expression" dxfId="171" priority="194" stopIfTrue="1">
      <formula>Q27&lt;&gt;0</formula>
    </cfRule>
  </conditionalFormatting>
  <conditionalFormatting sqref="C31">
    <cfRule type="expression" dxfId="170" priority="193" stopIfTrue="1">
      <formula>C30&lt;&gt;0</formula>
    </cfRule>
  </conditionalFormatting>
  <conditionalFormatting sqref="E31">
    <cfRule type="expression" dxfId="169" priority="192" stopIfTrue="1">
      <formula>E30&lt;&gt;0</formula>
    </cfRule>
  </conditionalFormatting>
  <conditionalFormatting sqref="F31">
    <cfRule type="expression" dxfId="168" priority="191" stopIfTrue="1">
      <formula>F30&lt;&gt;0</formula>
    </cfRule>
  </conditionalFormatting>
  <conditionalFormatting sqref="G31">
    <cfRule type="expression" dxfId="167" priority="190" stopIfTrue="1">
      <formula>G30&lt;&gt;0</formula>
    </cfRule>
  </conditionalFormatting>
  <conditionalFormatting sqref="H31">
    <cfRule type="expression" dxfId="166" priority="189" stopIfTrue="1">
      <formula>H30&lt;&gt;0</formula>
    </cfRule>
  </conditionalFormatting>
  <conditionalFormatting sqref="J31">
    <cfRule type="expression" dxfId="165" priority="187" stopIfTrue="1">
      <formula>J30&lt;&gt;0</formula>
    </cfRule>
  </conditionalFormatting>
  <conditionalFormatting sqref="K31:O31">
    <cfRule type="expression" dxfId="164" priority="186" stopIfTrue="1">
      <formula>K30&lt;&gt;0</formula>
    </cfRule>
  </conditionalFormatting>
  <conditionalFormatting sqref="Q31">
    <cfRule type="expression" dxfId="163" priority="185" stopIfTrue="1">
      <formula>Q30&lt;&gt;0</formula>
    </cfRule>
  </conditionalFormatting>
  <conditionalFormatting sqref="C34">
    <cfRule type="expression" dxfId="162" priority="184" stopIfTrue="1">
      <formula>C33&lt;&gt;0</formula>
    </cfRule>
  </conditionalFormatting>
  <conditionalFormatting sqref="D34">
    <cfRule type="expression" dxfId="161" priority="183" stopIfTrue="1">
      <formula>D33&lt;&gt;0</formula>
    </cfRule>
  </conditionalFormatting>
  <conditionalFormatting sqref="F34">
    <cfRule type="expression" dxfId="160" priority="182" stopIfTrue="1">
      <formula>F33&lt;&gt;0</formula>
    </cfRule>
  </conditionalFormatting>
  <conditionalFormatting sqref="G34">
    <cfRule type="expression" dxfId="159" priority="181" stopIfTrue="1">
      <formula>G33&lt;&gt;0</formula>
    </cfRule>
  </conditionalFormatting>
  <conditionalFormatting sqref="H34">
    <cfRule type="expression" dxfId="158" priority="180" stopIfTrue="1">
      <formula>H33&lt;&gt;0</formula>
    </cfRule>
  </conditionalFormatting>
  <conditionalFormatting sqref="I34">
    <cfRule type="expression" dxfId="157" priority="179" stopIfTrue="1">
      <formula>I33&lt;&gt;0</formula>
    </cfRule>
  </conditionalFormatting>
  <conditionalFormatting sqref="J34">
    <cfRule type="expression" dxfId="156" priority="178" stopIfTrue="1">
      <formula>J33&lt;&gt;0</formula>
    </cfRule>
  </conditionalFormatting>
  <conditionalFormatting sqref="K34:O34">
    <cfRule type="expression" dxfId="155" priority="177" stopIfTrue="1">
      <formula>K33&lt;&gt;0</formula>
    </cfRule>
  </conditionalFormatting>
  <conditionalFormatting sqref="P43">
    <cfRule type="expression" dxfId="154" priority="9" stopIfTrue="1">
      <formula>P42&lt;&gt;0</formula>
    </cfRule>
  </conditionalFormatting>
  <conditionalFormatting sqref="P46">
    <cfRule type="expression" dxfId="153" priority="8" stopIfTrue="1">
      <formula>P45&lt;&gt;0</formula>
    </cfRule>
  </conditionalFormatting>
  <conditionalFormatting sqref="P49">
    <cfRule type="expression" dxfId="152" priority="7" stopIfTrue="1">
      <formula>P48&lt;&gt;0</formula>
    </cfRule>
  </conditionalFormatting>
  <conditionalFormatting sqref="P52">
    <cfRule type="expression" dxfId="151" priority="6" stopIfTrue="1">
      <formula>P51&lt;&gt;0</formula>
    </cfRule>
  </conditionalFormatting>
  <conditionalFormatting sqref="P55">
    <cfRule type="expression" dxfId="150" priority="5" stopIfTrue="1">
      <formula>P54&lt;&gt;0</formula>
    </cfRule>
  </conditionalFormatting>
  <conditionalFormatting sqref="P58">
    <cfRule type="expression" dxfId="149" priority="4" stopIfTrue="1">
      <formula>P57&lt;&gt;0</formula>
    </cfRule>
  </conditionalFormatting>
  <conditionalFormatting sqref="P61">
    <cfRule type="expression" dxfId="148" priority="3" stopIfTrue="1">
      <formula>P60&lt;&gt;0</formula>
    </cfRule>
  </conditionalFormatting>
  <conditionalFormatting sqref="P64">
    <cfRule type="expression" dxfId="147" priority="2" stopIfTrue="1">
      <formula>P63&lt;&gt;0</formula>
    </cfRule>
  </conditionalFormatting>
  <conditionalFormatting sqref="P67">
    <cfRule type="expression" dxfId="146" priority="1" stopIfTrue="1">
      <formula>P66&lt;&gt;0</formula>
    </cfRule>
  </conditionalFormatting>
  <conditionalFormatting sqref="E37">
    <cfRule type="expression" dxfId="145" priority="166" stopIfTrue="1">
      <formula>E36&lt;&gt;0</formula>
    </cfRule>
  </conditionalFormatting>
  <conditionalFormatting sqref="C37">
    <cfRule type="expression" dxfId="144" priority="165" stopIfTrue="1">
      <formula>C36&lt;&gt;0</formula>
    </cfRule>
  </conditionalFormatting>
  <conditionalFormatting sqref="F37">
    <cfRule type="expression" dxfId="143" priority="163" stopIfTrue="1">
      <formula>F36&lt;&gt;0</formula>
    </cfRule>
  </conditionalFormatting>
  <conditionalFormatting sqref="G37">
    <cfRule type="expression" dxfId="142" priority="162" stopIfTrue="1">
      <formula>G36&lt;&gt;0</formula>
    </cfRule>
  </conditionalFormatting>
  <conditionalFormatting sqref="H37">
    <cfRule type="expression" dxfId="141" priority="161" stopIfTrue="1">
      <formula>H36&lt;&gt;0</formula>
    </cfRule>
  </conditionalFormatting>
  <conditionalFormatting sqref="I37">
    <cfRule type="expression" dxfId="140" priority="160" stopIfTrue="1">
      <formula>I36&lt;&gt;0</formula>
    </cfRule>
  </conditionalFormatting>
  <conditionalFormatting sqref="J37">
    <cfRule type="expression" dxfId="139" priority="159" stopIfTrue="1">
      <formula>J36&lt;&gt;0</formula>
    </cfRule>
  </conditionalFormatting>
  <conditionalFormatting sqref="K37:O37">
    <cfRule type="expression" dxfId="138" priority="158" stopIfTrue="1">
      <formula>K36&lt;&gt;0</formula>
    </cfRule>
  </conditionalFormatting>
  <conditionalFormatting sqref="Q37">
    <cfRule type="expression" dxfId="137" priority="157" stopIfTrue="1">
      <formula>Q36&lt;&gt;0</formula>
    </cfRule>
  </conditionalFormatting>
  <conditionalFormatting sqref="E40">
    <cfRule type="expression" dxfId="136" priority="156" stopIfTrue="1">
      <formula>E39&lt;&gt;0</formula>
    </cfRule>
  </conditionalFormatting>
  <conditionalFormatting sqref="C40">
    <cfRule type="expression" dxfId="135" priority="155" stopIfTrue="1">
      <formula>C39&lt;&gt;0</formula>
    </cfRule>
  </conditionalFormatting>
  <conditionalFormatting sqref="D40">
    <cfRule type="expression" dxfId="134" priority="154" stopIfTrue="1">
      <formula>D39&lt;&gt;0</formula>
    </cfRule>
  </conditionalFormatting>
  <conditionalFormatting sqref="F40">
    <cfRule type="expression" dxfId="133" priority="153" stopIfTrue="1">
      <formula>F39&lt;&gt;0</formula>
    </cfRule>
  </conditionalFormatting>
  <conditionalFormatting sqref="H40">
    <cfRule type="expression" dxfId="132" priority="151" stopIfTrue="1">
      <formula>H39&lt;&gt;0</formula>
    </cfRule>
  </conditionalFormatting>
  <conditionalFormatting sqref="I40">
    <cfRule type="expression" dxfId="131" priority="150" stopIfTrue="1">
      <formula>I39&lt;&gt;0</formula>
    </cfRule>
  </conditionalFormatting>
  <conditionalFormatting sqref="J40">
    <cfRule type="expression" dxfId="130" priority="149" stopIfTrue="1">
      <formula>J39&lt;&gt;0</formula>
    </cfRule>
  </conditionalFormatting>
  <conditionalFormatting sqref="K40:O40">
    <cfRule type="expression" dxfId="129" priority="148" stopIfTrue="1">
      <formula>K39&lt;&gt;0</formula>
    </cfRule>
  </conditionalFormatting>
  <conditionalFormatting sqref="Q40">
    <cfRule type="expression" dxfId="128" priority="147" stopIfTrue="1">
      <formula>Q39&lt;&gt;0</formula>
    </cfRule>
  </conditionalFormatting>
  <conditionalFormatting sqref="E43">
    <cfRule type="expression" dxfId="127" priority="146" stopIfTrue="1">
      <formula>E42&lt;&gt;0</formula>
    </cfRule>
  </conditionalFormatting>
  <conditionalFormatting sqref="C43">
    <cfRule type="expression" dxfId="126" priority="145" stopIfTrue="1">
      <formula>C42&lt;&gt;0</formula>
    </cfRule>
  </conditionalFormatting>
  <conditionalFormatting sqref="D43">
    <cfRule type="expression" dxfId="125" priority="144" stopIfTrue="1">
      <formula>D42&lt;&gt;0</formula>
    </cfRule>
  </conditionalFormatting>
  <conditionalFormatting sqref="F43">
    <cfRule type="expression" dxfId="124" priority="143" stopIfTrue="1">
      <formula>F42&lt;&gt;0</formula>
    </cfRule>
  </conditionalFormatting>
  <conditionalFormatting sqref="G43">
    <cfRule type="expression" dxfId="123" priority="142" stopIfTrue="1">
      <formula>G42&lt;&gt;0</formula>
    </cfRule>
  </conditionalFormatting>
  <conditionalFormatting sqref="H43">
    <cfRule type="expression" dxfId="122" priority="141" stopIfTrue="1">
      <formula>H42&lt;&gt;0</formula>
    </cfRule>
  </conditionalFormatting>
  <conditionalFormatting sqref="I43">
    <cfRule type="expression" dxfId="121" priority="140" stopIfTrue="1">
      <formula>I42&lt;&gt;0</formula>
    </cfRule>
  </conditionalFormatting>
  <conditionalFormatting sqref="J43">
    <cfRule type="expression" dxfId="120" priority="139" stopIfTrue="1">
      <formula>J42&lt;&gt;0</formula>
    </cfRule>
  </conditionalFormatting>
  <conditionalFormatting sqref="K43:O43">
    <cfRule type="expression" dxfId="119" priority="138" stopIfTrue="1">
      <formula>K42&lt;&gt;0</formula>
    </cfRule>
  </conditionalFormatting>
  <conditionalFormatting sqref="Q43">
    <cfRule type="expression" dxfId="118" priority="137" stopIfTrue="1">
      <formula>Q42&lt;&gt;0</formula>
    </cfRule>
  </conditionalFormatting>
  <conditionalFormatting sqref="E46">
    <cfRule type="expression" dxfId="117" priority="136" stopIfTrue="1">
      <formula>E45&lt;&gt;0</formula>
    </cfRule>
  </conditionalFormatting>
  <conditionalFormatting sqref="C46">
    <cfRule type="expression" dxfId="116" priority="135" stopIfTrue="1">
      <formula>C45&lt;&gt;0</formula>
    </cfRule>
  </conditionalFormatting>
  <conditionalFormatting sqref="D46">
    <cfRule type="expression" dxfId="115" priority="134" stopIfTrue="1">
      <formula>D45&lt;&gt;0</formula>
    </cfRule>
  </conditionalFormatting>
  <conditionalFormatting sqref="F46">
    <cfRule type="expression" dxfId="114" priority="133" stopIfTrue="1">
      <formula>F45&lt;&gt;0</formula>
    </cfRule>
  </conditionalFormatting>
  <conditionalFormatting sqref="G46">
    <cfRule type="expression" dxfId="113" priority="132" stopIfTrue="1">
      <formula>G45&lt;&gt;0</formula>
    </cfRule>
  </conditionalFormatting>
  <conditionalFormatting sqref="H46">
    <cfRule type="expression" dxfId="112" priority="131" stopIfTrue="1">
      <formula>H45&lt;&gt;0</formula>
    </cfRule>
  </conditionalFormatting>
  <conditionalFormatting sqref="I46">
    <cfRule type="expression" dxfId="111" priority="130" stopIfTrue="1">
      <formula>I45&lt;&gt;0</formula>
    </cfRule>
  </conditionalFormatting>
  <conditionalFormatting sqref="J46">
    <cfRule type="expression" dxfId="110" priority="129" stopIfTrue="1">
      <formula>J45&lt;&gt;0</formula>
    </cfRule>
  </conditionalFormatting>
  <conditionalFormatting sqref="K46:O46">
    <cfRule type="expression" dxfId="109" priority="128" stopIfTrue="1">
      <formula>K45&lt;&gt;0</formula>
    </cfRule>
  </conditionalFormatting>
  <conditionalFormatting sqref="Q46">
    <cfRule type="expression" dxfId="108" priority="127" stopIfTrue="1">
      <formula>Q45&lt;&gt;0</formula>
    </cfRule>
  </conditionalFormatting>
  <conditionalFormatting sqref="E49">
    <cfRule type="expression" dxfId="107" priority="126" stopIfTrue="1">
      <formula>E48&lt;&gt;0</formula>
    </cfRule>
  </conditionalFormatting>
  <conditionalFormatting sqref="C49">
    <cfRule type="expression" dxfId="106" priority="125" stopIfTrue="1">
      <formula>C48&lt;&gt;0</formula>
    </cfRule>
  </conditionalFormatting>
  <conditionalFormatting sqref="D49">
    <cfRule type="expression" dxfId="105" priority="124" stopIfTrue="1">
      <formula>D48&lt;&gt;0</formula>
    </cfRule>
  </conditionalFormatting>
  <conditionalFormatting sqref="F49">
    <cfRule type="expression" dxfId="104" priority="123" stopIfTrue="1">
      <formula>F48&lt;&gt;0</formula>
    </cfRule>
  </conditionalFormatting>
  <conditionalFormatting sqref="G49">
    <cfRule type="expression" dxfId="103" priority="122" stopIfTrue="1">
      <formula>G48&lt;&gt;0</formula>
    </cfRule>
  </conditionalFormatting>
  <conditionalFormatting sqref="H49">
    <cfRule type="expression" dxfId="102" priority="121" stopIfTrue="1">
      <formula>H48&lt;&gt;0</formula>
    </cfRule>
  </conditionalFormatting>
  <conditionalFormatting sqref="I49">
    <cfRule type="expression" dxfId="101" priority="120" stopIfTrue="1">
      <formula>I48&lt;&gt;0</formula>
    </cfRule>
  </conditionalFormatting>
  <conditionalFormatting sqref="J49">
    <cfRule type="expression" dxfId="100" priority="119" stopIfTrue="1">
      <formula>J48&lt;&gt;0</formula>
    </cfRule>
  </conditionalFormatting>
  <conditionalFormatting sqref="K49:O49">
    <cfRule type="expression" dxfId="99" priority="118" stopIfTrue="1">
      <formula>K48&lt;&gt;0</formula>
    </cfRule>
  </conditionalFormatting>
  <conditionalFormatting sqref="Q49">
    <cfRule type="expression" dxfId="98" priority="117" stopIfTrue="1">
      <formula>Q48&lt;&gt;0</formula>
    </cfRule>
  </conditionalFormatting>
  <conditionalFormatting sqref="E52">
    <cfRule type="expression" dxfId="97" priority="116" stopIfTrue="1">
      <formula>E51&lt;&gt;0</formula>
    </cfRule>
  </conditionalFormatting>
  <conditionalFormatting sqref="C52">
    <cfRule type="expression" dxfId="96" priority="115" stopIfTrue="1">
      <formula>C51&lt;&gt;0</formula>
    </cfRule>
  </conditionalFormatting>
  <conditionalFormatting sqref="D52">
    <cfRule type="expression" dxfId="95" priority="114" stopIfTrue="1">
      <formula>D51&lt;&gt;0</formula>
    </cfRule>
  </conditionalFormatting>
  <conditionalFormatting sqref="F52">
    <cfRule type="expression" dxfId="94" priority="113" stopIfTrue="1">
      <formula>F51&lt;&gt;0</formula>
    </cfRule>
  </conditionalFormatting>
  <conditionalFormatting sqref="G52">
    <cfRule type="expression" dxfId="93" priority="112" stopIfTrue="1">
      <formula>G51&lt;&gt;0</formula>
    </cfRule>
  </conditionalFormatting>
  <conditionalFormatting sqref="H52">
    <cfRule type="expression" dxfId="92" priority="111" stopIfTrue="1">
      <formula>H51&lt;&gt;0</formula>
    </cfRule>
  </conditionalFormatting>
  <conditionalFormatting sqref="I52">
    <cfRule type="expression" dxfId="91" priority="110" stopIfTrue="1">
      <formula>I51&lt;&gt;0</formula>
    </cfRule>
  </conditionalFormatting>
  <conditionalFormatting sqref="J52">
    <cfRule type="expression" dxfId="90" priority="109" stopIfTrue="1">
      <formula>J51&lt;&gt;0</formula>
    </cfRule>
  </conditionalFormatting>
  <conditionalFormatting sqref="K52:O52">
    <cfRule type="expression" dxfId="89" priority="108" stopIfTrue="1">
      <formula>K51&lt;&gt;0</formula>
    </cfRule>
  </conditionalFormatting>
  <conditionalFormatting sqref="Q52">
    <cfRule type="expression" dxfId="88" priority="107" stopIfTrue="1">
      <formula>Q51&lt;&gt;0</formula>
    </cfRule>
  </conditionalFormatting>
  <conditionalFormatting sqref="E55">
    <cfRule type="expression" dxfId="87" priority="106" stopIfTrue="1">
      <formula>E54&lt;&gt;0</formula>
    </cfRule>
  </conditionalFormatting>
  <conditionalFormatting sqref="C55">
    <cfRule type="expression" dxfId="86" priority="105" stopIfTrue="1">
      <formula>C54&lt;&gt;0</formula>
    </cfRule>
  </conditionalFormatting>
  <conditionalFormatting sqref="D55">
    <cfRule type="expression" dxfId="85" priority="104" stopIfTrue="1">
      <formula>D54&lt;&gt;0</formula>
    </cfRule>
  </conditionalFormatting>
  <conditionalFormatting sqref="F55">
    <cfRule type="expression" dxfId="84" priority="103" stopIfTrue="1">
      <formula>F54&lt;&gt;0</formula>
    </cfRule>
  </conditionalFormatting>
  <conditionalFormatting sqref="G55">
    <cfRule type="expression" dxfId="83" priority="102" stopIfTrue="1">
      <formula>G54&lt;&gt;0</formula>
    </cfRule>
  </conditionalFormatting>
  <conditionalFormatting sqref="H55">
    <cfRule type="expression" dxfId="82" priority="101" stopIfTrue="1">
      <formula>H54&lt;&gt;0</formula>
    </cfRule>
  </conditionalFormatting>
  <conditionalFormatting sqref="I55">
    <cfRule type="expression" dxfId="81" priority="100" stopIfTrue="1">
      <formula>I54&lt;&gt;0</formula>
    </cfRule>
  </conditionalFormatting>
  <conditionalFormatting sqref="J55">
    <cfRule type="expression" dxfId="80" priority="99" stopIfTrue="1">
      <formula>J54&lt;&gt;0</formula>
    </cfRule>
  </conditionalFormatting>
  <conditionalFormatting sqref="K55:O55">
    <cfRule type="expression" dxfId="79" priority="98" stopIfTrue="1">
      <formula>K54&lt;&gt;0</formula>
    </cfRule>
  </conditionalFormatting>
  <conditionalFormatting sqref="Q55">
    <cfRule type="expression" dxfId="78" priority="97" stopIfTrue="1">
      <formula>Q54&lt;&gt;0</formula>
    </cfRule>
  </conditionalFormatting>
  <conditionalFormatting sqref="E58">
    <cfRule type="expression" dxfId="77" priority="96" stopIfTrue="1">
      <formula>E57&lt;&gt;0</formula>
    </cfRule>
  </conditionalFormatting>
  <conditionalFormatting sqref="C58">
    <cfRule type="expression" dxfId="76" priority="95" stopIfTrue="1">
      <formula>C57&lt;&gt;0</formula>
    </cfRule>
  </conditionalFormatting>
  <conditionalFormatting sqref="D58">
    <cfRule type="expression" dxfId="75" priority="94" stopIfTrue="1">
      <formula>D57&lt;&gt;0</formula>
    </cfRule>
  </conditionalFormatting>
  <conditionalFormatting sqref="F58">
    <cfRule type="expression" dxfId="74" priority="93" stopIfTrue="1">
      <formula>F57&lt;&gt;0</formula>
    </cfRule>
  </conditionalFormatting>
  <conditionalFormatting sqref="G58">
    <cfRule type="expression" dxfId="73" priority="92" stopIfTrue="1">
      <formula>G57&lt;&gt;0</formula>
    </cfRule>
  </conditionalFormatting>
  <conditionalFormatting sqref="H58">
    <cfRule type="expression" dxfId="72" priority="91" stopIfTrue="1">
      <formula>H57&lt;&gt;0</formula>
    </cfRule>
  </conditionalFormatting>
  <conditionalFormatting sqref="I58">
    <cfRule type="expression" dxfId="71" priority="90" stopIfTrue="1">
      <formula>I57&lt;&gt;0</formula>
    </cfRule>
  </conditionalFormatting>
  <conditionalFormatting sqref="J58">
    <cfRule type="expression" dxfId="70" priority="89" stopIfTrue="1">
      <formula>J57&lt;&gt;0</formula>
    </cfRule>
  </conditionalFormatting>
  <conditionalFormatting sqref="K58:O58">
    <cfRule type="expression" dxfId="69" priority="88" stopIfTrue="1">
      <formula>K57&lt;&gt;0</formula>
    </cfRule>
  </conditionalFormatting>
  <conditionalFormatting sqref="Q58">
    <cfRule type="expression" dxfId="68" priority="87" stopIfTrue="1">
      <formula>Q57&lt;&gt;0</formula>
    </cfRule>
  </conditionalFormatting>
  <conditionalFormatting sqref="E61">
    <cfRule type="expression" dxfId="67" priority="86" stopIfTrue="1">
      <formula>E60&lt;&gt;0</formula>
    </cfRule>
  </conditionalFormatting>
  <conditionalFormatting sqref="C61">
    <cfRule type="expression" dxfId="66" priority="85" stopIfTrue="1">
      <formula>C60&lt;&gt;0</formula>
    </cfRule>
  </conditionalFormatting>
  <conditionalFormatting sqref="D61">
    <cfRule type="expression" dxfId="65" priority="84" stopIfTrue="1">
      <formula>D60&lt;&gt;0</formula>
    </cfRule>
  </conditionalFormatting>
  <conditionalFormatting sqref="F61">
    <cfRule type="expression" dxfId="64" priority="83" stopIfTrue="1">
      <formula>F60&lt;&gt;0</formula>
    </cfRule>
  </conditionalFormatting>
  <conditionalFormatting sqref="G61">
    <cfRule type="expression" dxfId="63" priority="82" stopIfTrue="1">
      <formula>G60&lt;&gt;0</formula>
    </cfRule>
  </conditionalFormatting>
  <conditionalFormatting sqref="H61">
    <cfRule type="expression" dxfId="62" priority="81" stopIfTrue="1">
      <formula>H60&lt;&gt;0</formula>
    </cfRule>
  </conditionalFormatting>
  <conditionalFormatting sqref="I61">
    <cfRule type="expression" dxfId="61" priority="80" stopIfTrue="1">
      <formula>I60&lt;&gt;0</formula>
    </cfRule>
  </conditionalFormatting>
  <conditionalFormatting sqref="J61">
    <cfRule type="expression" dxfId="60" priority="79" stopIfTrue="1">
      <formula>J60&lt;&gt;0</formula>
    </cfRule>
  </conditionalFormatting>
  <conditionalFormatting sqref="K61:O61">
    <cfRule type="expression" dxfId="59" priority="78" stopIfTrue="1">
      <formula>K60&lt;&gt;0</formula>
    </cfRule>
  </conditionalFormatting>
  <conditionalFormatting sqref="Q61">
    <cfRule type="expression" dxfId="58" priority="77" stopIfTrue="1">
      <formula>Q60&lt;&gt;0</formula>
    </cfRule>
  </conditionalFormatting>
  <conditionalFormatting sqref="E64">
    <cfRule type="expression" dxfId="57" priority="76" stopIfTrue="1">
      <formula>E63&lt;&gt;0</formula>
    </cfRule>
  </conditionalFormatting>
  <conditionalFormatting sqref="C64">
    <cfRule type="expression" dxfId="56" priority="75" stopIfTrue="1">
      <formula>C63&lt;&gt;0</formula>
    </cfRule>
  </conditionalFormatting>
  <conditionalFormatting sqref="D64">
    <cfRule type="expression" dxfId="55" priority="74" stopIfTrue="1">
      <formula>D63&lt;&gt;0</formula>
    </cfRule>
  </conditionalFormatting>
  <conditionalFormatting sqref="F64">
    <cfRule type="expression" dxfId="54" priority="73" stopIfTrue="1">
      <formula>F63&lt;&gt;0</formula>
    </cfRule>
  </conditionalFormatting>
  <conditionalFormatting sqref="G64">
    <cfRule type="expression" dxfId="53" priority="72" stopIfTrue="1">
      <formula>G63&lt;&gt;0</formula>
    </cfRule>
  </conditionalFormatting>
  <conditionalFormatting sqref="H64">
    <cfRule type="expression" dxfId="52" priority="71" stopIfTrue="1">
      <formula>H63&lt;&gt;0</formula>
    </cfRule>
  </conditionalFormatting>
  <conditionalFormatting sqref="I64">
    <cfRule type="expression" dxfId="51" priority="70" stopIfTrue="1">
      <formula>I63&lt;&gt;0</formula>
    </cfRule>
  </conditionalFormatting>
  <conditionalFormatting sqref="J64">
    <cfRule type="expression" dxfId="50" priority="69" stopIfTrue="1">
      <formula>J63&lt;&gt;0</formula>
    </cfRule>
  </conditionalFormatting>
  <conditionalFormatting sqref="K64:O64">
    <cfRule type="expression" dxfId="49" priority="68" stopIfTrue="1">
      <formula>K63&lt;&gt;0</formula>
    </cfRule>
  </conditionalFormatting>
  <conditionalFormatting sqref="Q64">
    <cfRule type="expression" dxfId="48" priority="67" stopIfTrue="1">
      <formula>Q63&lt;&gt;0</formula>
    </cfRule>
  </conditionalFormatting>
  <conditionalFormatting sqref="E67">
    <cfRule type="expression" dxfId="47" priority="66" stopIfTrue="1">
      <formula>E66&lt;&gt;0</formula>
    </cfRule>
  </conditionalFormatting>
  <conditionalFormatting sqref="C67">
    <cfRule type="expression" dxfId="46" priority="65" stopIfTrue="1">
      <formula>C66&lt;&gt;0</formula>
    </cfRule>
  </conditionalFormatting>
  <conditionalFormatting sqref="D67">
    <cfRule type="expression" dxfId="45" priority="64" stopIfTrue="1">
      <formula>D66&lt;&gt;0</formula>
    </cfRule>
  </conditionalFormatting>
  <conditionalFormatting sqref="F67">
    <cfRule type="expression" dxfId="44" priority="63" stopIfTrue="1">
      <formula>F66&lt;&gt;0</formula>
    </cfRule>
  </conditionalFormatting>
  <conditionalFormatting sqref="G67">
    <cfRule type="expression" dxfId="43" priority="62" stopIfTrue="1">
      <formula>G66&lt;&gt;0</formula>
    </cfRule>
  </conditionalFormatting>
  <conditionalFormatting sqref="H67">
    <cfRule type="expression" dxfId="42" priority="61" stopIfTrue="1">
      <formula>H66&lt;&gt;0</formula>
    </cfRule>
  </conditionalFormatting>
  <conditionalFormatting sqref="I67">
    <cfRule type="expression" dxfId="41" priority="60" stopIfTrue="1">
      <formula>I66&lt;&gt;0</formula>
    </cfRule>
  </conditionalFormatting>
  <conditionalFormatting sqref="J67">
    <cfRule type="expression" dxfId="40" priority="59" stopIfTrue="1">
      <formula>J66&lt;&gt;0</formula>
    </cfRule>
  </conditionalFormatting>
  <conditionalFormatting sqref="K67:O67">
    <cfRule type="expression" dxfId="39" priority="58" stopIfTrue="1">
      <formula>K66&lt;&gt;0</formula>
    </cfRule>
  </conditionalFormatting>
  <conditionalFormatting sqref="Q67">
    <cfRule type="expression" dxfId="38" priority="57" stopIfTrue="1">
      <formula>Q66&lt;&gt;0</formula>
    </cfRule>
  </conditionalFormatting>
  <conditionalFormatting sqref="P22">
    <cfRule type="expression" dxfId="37" priority="16" stopIfTrue="1">
      <formula>P21&lt;&gt;0</formula>
    </cfRule>
  </conditionalFormatting>
  <conditionalFormatting sqref="P25">
    <cfRule type="expression" dxfId="36" priority="15" stopIfTrue="1">
      <formula>P24&lt;&gt;0</formula>
    </cfRule>
  </conditionalFormatting>
  <conditionalFormatting sqref="P28">
    <cfRule type="expression" dxfId="35" priority="14" stopIfTrue="1">
      <formula>P27&lt;&gt;0</formula>
    </cfRule>
  </conditionalFormatting>
  <conditionalFormatting sqref="P31">
    <cfRule type="expression" dxfId="34" priority="13" stopIfTrue="1">
      <formula>P30&lt;&gt;0</formula>
    </cfRule>
  </conditionalFormatting>
  <conditionalFormatting sqref="P34">
    <cfRule type="expression" dxfId="33" priority="12" stopIfTrue="1">
      <formula>P33&lt;&gt;0</formula>
    </cfRule>
  </conditionalFormatting>
  <conditionalFormatting sqref="P37">
    <cfRule type="expression" dxfId="32" priority="11" stopIfTrue="1">
      <formula>P36&lt;&gt;0</formula>
    </cfRule>
  </conditionalFormatting>
  <conditionalFormatting sqref="P40">
    <cfRule type="expression" dxfId="31" priority="10" stopIfTrue="1">
      <formula>P39&lt;&gt;0</formula>
    </cfRule>
  </conditionalFormatting>
  <pageMargins left="0.78740157480314965" right="0.59055118110236227" top="0.19685039370078741" bottom="0.59055118110236227" header="0.31496062992125984" footer="0.31496062992125984"/>
  <pageSetup paperSize="9" scale="28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CE6F1"/>
    <pageSetUpPr fitToPage="1"/>
  </sheetPr>
  <dimension ref="A1:AA84"/>
  <sheetViews>
    <sheetView topLeftCell="A31" zoomScale="70" zoomScaleNormal="70" zoomScaleSheetLayoutView="80" workbookViewId="0">
      <selection activeCell="G69" sqref="G69:O69"/>
    </sheetView>
  </sheetViews>
  <sheetFormatPr defaultColWidth="9.140625" defaultRowHeight="12.75"/>
  <cols>
    <col min="1" max="1" width="9.28515625" style="6" bestFit="1" customWidth="1"/>
    <col min="2" max="2" width="43" style="6" customWidth="1"/>
    <col min="3" max="17" width="23" style="6" customWidth="1"/>
    <col min="18" max="18" width="22" style="6" bestFit="1" customWidth="1"/>
    <col min="19" max="19" width="9.140625" style="6"/>
    <col min="20" max="20" width="15.5703125" style="98" bestFit="1" customWidth="1"/>
    <col min="21" max="21" width="13.28515625" style="6" bestFit="1" customWidth="1"/>
    <col min="22" max="16384" width="9.140625" style="6"/>
  </cols>
  <sheetData>
    <row r="1" spans="1:27" s="20" customForma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51"/>
      <c r="T1" s="91"/>
      <c r="U1" s="46"/>
    </row>
    <row r="2" spans="1:27" s="20" customForma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51"/>
      <c r="T2" s="91"/>
      <c r="U2" s="46"/>
    </row>
    <row r="3" spans="1:27" s="20" customForma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51"/>
      <c r="T3" s="91"/>
      <c r="U3" s="46"/>
    </row>
    <row r="4" spans="1:27" s="18" customFormat="1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52"/>
      <c r="T4" s="92"/>
      <c r="U4" s="50"/>
    </row>
    <row r="5" spans="1:27" s="18" customFormat="1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52"/>
      <c r="T5" s="93"/>
      <c r="U5" s="50"/>
    </row>
    <row r="6" spans="1:27" s="18" customFormat="1" ht="18.75" customHeight="1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52"/>
      <c r="T6" s="92"/>
      <c r="U6" s="50"/>
    </row>
    <row r="7" spans="1:27" s="18" customFormat="1" ht="15">
      <c r="A7" s="300" t="s">
        <v>0</v>
      </c>
      <c r="B7" s="300"/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54"/>
      <c r="T7" s="94"/>
      <c r="U7" s="50"/>
    </row>
    <row r="8" spans="1:27" s="18" customFormat="1" ht="15">
      <c r="A8" s="301" t="s">
        <v>15</v>
      </c>
      <c r="B8" s="301"/>
      <c r="C8" s="301"/>
      <c r="D8" s="301"/>
      <c r="E8" s="301"/>
      <c r="F8" s="301"/>
      <c r="G8" s="301"/>
      <c r="H8" s="301"/>
      <c r="I8" s="301"/>
      <c r="J8" s="301"/>
      <c r="K8" s="301"/>
      <c r="L8" s="301"/>
      <c r="M8" s="301"/>
      <c r="N8" s="301"/>
      <c r="O8" s="301"/>
      <c r="P8" s="301"/>
      <c r="Q8" s="301"/>
      <c r="R8" s="301"/>
      <c r="S8" s="54"/>
      <c r="T8" s="94"/>
      <c r="U8" s="50"/>
    </row>
    <row r="9" spans="1:27" s="18" customFormat="1" ht="15">
      <c r="A9" s="301" t="s">
        <v>1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54"/>
      <c r="T9" s="94"/>
      <c r="U9" s="50"/>
    </row>
    <row r="10" spans="1:27" s="18" customFormat="1" ht="15">
      <c r="A10" s="301" t="s">
        <v>141</v>
      </c>
      <c r="B10" s="301"/>
      <c r="C10" s="301"/>
      <c r="D10" s="301"/>
      <c r="E10" s="301"/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1"/>
      <c r="S10" s="54"/>
      <c r="T10" s="94"/>
      <c r="U10" s="50"/>
    </row>
    <row r="11" spans="1:27" s="20" customFormat="1" ht="14.25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46"/>
      <c r="T11" s="91"/>
      <c r="U11" s="46"/>
    </row>
    <row r="12" spans="1:27" s="20" customFormat="1" ht="15">
      <c r="A12" s="265" t="e">
        <f>#REF!</f>
        <v>#REF!</v>
      </c>
      <c r="B12" s="265"/>
      <c r="C12" s="265"/>
      <c r="D12" s="265"/>
      <c r="E12" s="265"/>
      <c r="F12" s="265"/>
      <c r="G12" s="265"/>
      <c r="H12" s="265"/>
      <c r="I12" s="265"/>
      <c r="J12" s="265"/>
      <c r="K12" s="265"/>
      <c r="L12" s="265"/>
      <c r="M12" s="265"/>
      <c r="N12" s="265"/>
      <c r="O12" s="265"/>
      <c r="P12" s="265"/>
      <c r="Q12" s="265"/>
      <c r="R12" s="265"/>
      <c r="S12" s="39"/>
      <c r="T12" s="95"/>
      <c r="U12" s="39"/>
      <c r="V12" s="39"/>
      <c r="W12" s="40"/>
      <c r="X12" s="40"/>
      <c r="AA12" s="38"/>
    </row>
    <row r="13" spans="1:27" s="20" customFormat="1" ht="15">
      <c r="A13" s="116" t="e">
        <f>#REF!</f>
        <v>#REF!</v>
      </c>
      <c r="B13" s="121"/>
      <c r="C13" s="121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41"/>
      <c r="T13" s="96"/>
      <c r="U13" s="41"/>
      <c r="V13" s="41"/>
      <c r="W13" s="42"/>
      <c r="X13" s="42"/>
      <c r="AA13" s="38"/>
    </row>
    <row r="14" spans="1:27" s="20" customFormat="1" ht="15">
      <c r="A14" s="116" t="e">
        <f>#REF!</f>
        <v>#REF!</v>
      </c>
      <c r="B14" s="121"/>
      <c r="C14" s="121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41"/>
      <c r="T14" s="96"/>
      <c r="U14" s="41"/>
      <c r="V14"/>
      <c r="W14"/>
      <c r="X14"/>
      <c r="Y14"/>
      <c r="AA14" s="38"/>
    </row>
    <row r="15" spans="1:27" s="20" customFormat="1" ht="15">
      <c r="A15" s="116" t="e">
        <f>#REF!</f>
        <v>#REF!</v>
      </c>
      <c r="B15" s="121"/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41"/>
      <c r="T15" s="96"/>
      <c r="U15" s="41"/>
      <c r="V15"/>
      <c r="W15"/>
      <c r="X15"/>
      <c r="Y15"/>
      <c r="AA15" s="38"/>
    </row>
    <row r="16" spans="1:27" s="20" customFormat="1" ht="15">
      <c r="A16" s="116"/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41"/>
      <c r="T16" s="96"/>
      <c r="U16" s="41"/>
      <c r="V16"/>
      <c r="W16"/>
      <c r="X16"/>
      <c r="Y16"/>
      <c r="AA16" s="38"/>
    </row>
    <row r="17" spans="1:25" ht="1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55"/>
      <c r="T17" s="97"/>
      <c r="U17" s="55"/>
      <c r="V17"/>
      <c r="W17"/>
      <c r="X17"/>
      <c r="Y17"/>
    </row>
    <row r="18" spans="1:25" ht="15">
      <c r="A18" s="298" t="s">
        <v>7</v>
      </c>
      <c r="B18" s="298"/>
      <c r="C18" s="298"/>
      <c r="D18" s="298"/>
      <c r="E18" s="298"/>
      <c r="F18" s="298"/>
      <c r="G18" s="298"/>
      <c r="H18" s="298"/>
      <c r="I18" s="298"/>
      <c r="J18" s="298"/>
      <c r="K18" s="298"/>
      <c r="L18" s="298"/>
      <c r="M18" s="298"/>
      <c r="N18" s="298"/>
      <c r="O18" s="298"/>
      <c r="P18" s="298"/>
      <c r="Q18" s="298"/>
      <c r="R18" s="298"/>
      <c r="S18" s="55"/>
      <c r="T18" s="97"/>
      <c r="U18" s="55"/>
      <c r="V18"/>
      <c r="W18"/>
      <c r="X18"/>
      <c r="Y18"/>
    </row>
    <row r="19" spans="1:25" ht="15">
      <c r="A19" s="286" t="s">
        <v>2</v>
      </c>
      <c r="B19" s="286" t="s">
        <v>8</v>
      </c>
      <c r="C19" s="291" t="s">
        <v>9</v>
      </c>
      <c r="D19" s="292"/>
      <c r="E19" s="292"/>
      <c r="F19" s="292"/>
      <c r="G19" s="292"/>
      <c r="H19" s="292"/>
      <c r="I19" s="292"/>
      <c r="J19" s="292"/>
      <c r="K19" s="292"/>
      <c r="L19" s="292"/>
      <c r="M19" s="292"/>
      <c r="N19" s="292"/>
      <c r="O19" s="292"/>
      <c r="P19" s="292"/>
      <c r="Q19" s="299"/>
      <c r="R19" s="289" t="s">
        <v>3</v>
      </c>
      <c r="S19" s="55"/>
      <c r="T19" s="97"/>
      <c r="U19" s="55"/>
      <c r="V19"/>
      <c r="W19"/>
      <c r="X19"/>
      <c r="Y19"/>
    </row>
    <row r="20" spans="1:25">
      <c r="A20" s="287"/>
      <c r="B20" s="287"/>
      <c r="C20" s="10">
        <v>1</v>
      </c>
      <c r="D20" s="10">
        <v>2</v>
      </c>
      <c r="E20" s="10">
        <v>3</v>
      </c>
      <c r="F20" s="10">
        <v>4</v>
      </c>
      <c r="G20" s="10">
        <v>5</v>
      </c>
      <c r="H20" s="10">
        <v>6</v>
      </c>
      <c r="I20" s="10">
        <v>7</v>
      </c>
      <c r="J20" s="10">
        <v>8</v>
      </c>
      <c r="K20" s="10">
        <v>9</v>
      </c>
      <c r="L20" s="10">
        <v>10</v>
      </c>
      <c r="M20" s="10">
        <v>11</v>
      </c>
      <c r="N20" s="10">
        <v>12</v>
      </c>
      <c r="O20" s="10">
        <v>13</v>
      </c>
      <c r="P20" s="10">
        <v>14</v>
      </c>
      <c r="Q20" s="10">
        <v>15</v>
      </c>
      <c r="R20" s="290"/>
      <c r="S20" s="55"/>
      <c r="T20" s="97"/>
      <c r="U20" s="55"/>
    </row>
    <row r="21" spans="1:25">
      <c r="A21" s="278">
        <v>1</v>
      </c>
      <c r="B21" s="285" t="e">
        <f>VLOOKUP(A21,RCON,2,0)</f>
        <v>#NAME?</v>
      </c>
      <c r="C21" s="122"/>
      <c r="D21" s="12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122">
        <f>SUM(C21:Q21)</f>
        <v>0</v>
      </c>
    </row>
    <row r="22" spans="1:25" ht="7.5" customHeight="1">
      <c r="A22" s="278"/>
      <c r="B22" s="285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"/>
    </row>
    <row r="23" spans="1:25">
      <c r="A23" s="279"/>
      <c r="B23" s="285"/>
      <c r="C23" s="125" t="str">
        <f t="shared" ref="C23:Q23" si="0">IF(C21&lt;&gt;0,C21*$R23,"")</f>
        <v/>
      </c>
      <c r="D23" s="125" t="str">
        <f t="shared" si="0"/>
        <v/>
      </c>
      <c r="E23" s="4" t="str">
        <f t="shared" si="0"/>
        <v/>
      </c>
      <c r="F23" s="4" t="str">
        <f t="shared" si="0"/>
        <v/>
      </c>
      <c r="G23" s="4" t="str">
        <f t="shared" si="0"/>
        <v/>
      </c>
      <c r="H23" s="4" t="str">
        <f t="shared" si="0"/>
        <v/>
      </c>
      <c r="I23" s="4" t="str">
        <f t="shared" si="0"/>
        <v/>
      </c>
      <c r="J23" s="4" t="str">
        <f t="shared" si="0"/>
        <v/>
      </c>
      <c r="K23" s="4" t="str">
        <f t="shared" si="0"/>
        <v/>
      </c>
      <c r="L23" s="4" t="str">
        <f t="shared" ref="L23:M23" si="1">IF(L21&lt;&gt;0,L21*$R23,"")</f>
        <v/>
      </c>
      <c r="M23" s="4" t="str">
        <f t="shared" si="1"/>
        <v/>
      </c>
      <c r="N23" s="4" t="str">
        <f t="shared" ref="N23:O23" si="2">IF(N21&lt;&gt;0,N21*$R23,"")</f>
        <v/>
      </c>
      <c r="O23" s="4" t="str">
        <f t="shared" si="2"/>
        <v/>
      </c>
      <c r="P23" s="4" t="str">
        <f t="shared" ref="P23" si="3">IF(P21&lt;&gt;0,P21*$R23,"")</f>
        <v/>
      </c>
      <c r="Q23" s="4" t="str">
        <f t="shared" si="0"/>
        <v/>
      </c>
      <c r="R23" s="5" t="e">
        <f>#REF!</f>
        <v>#REF!</v>
      </c>
      <c r="S23" s="6">
        <v>1</v>
      </c>
      <c r="T23" s="98" t="e">
        <f>VLOOKUP(A21,RCON,3,0)</f>
        <v>#NAME?</v>
      </c>
      <c r="U23" s="6" t="e">
        <f>R23=T23</f>
        <v>#REF!</v>
      </c>
    </row>
    <row r="24" spans="1:25">
      <c r="A24" s="278">
        <v>2</v>
      </c>
      <c r="B24" s="285" t="e">
        <f>VLOOKUP(A24,RCON,2,0)</f>
        <v>#NAME?</v>
      </c>
      <c r="C24" s="122"/>
      <c r="D24" s="12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122">
        <f>SUM(C24:Q24)</f>
        <v>0</v>
      </c>
    </row>
    <row r="25" spans="1:25" ht="7.5" customHeight="1">
      <c r="A25" s="278"/>
      <c r="B25" s="285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"/>
    </row>
    <row r="26" spans="1:25">
      <c r="A26" s="279"/>
      <c r="B26" s="285"/>
      <c r="C26" s="125" t="str">
        <f t="shared" ref="C26:Q26" si="4">IF(C24&lt;&gt;0,C24*$R26,"")</f>
        <v/>
      </c>
      <c r="D26" s="125" t="str">
        <f t="shared" si="4"/>
        <v/>
      </c>
      <c r="E26" s="4" t="str">
        <f t="shared" si="4"/>
        <v/>
      </c>
      <c r="F26" s="4" t="str">
        <f t="shared" si="4"/>
        <v/>
      </c>
      <c r="G26" s="4" t="str">
        <f t="shared" si="4"/>
        <v/>
      </c>
      <c r="H26" s="4" t="str">
        <f t="shared" si="4"/>
        <v/>
      </c>
      <c r="I26" s="4" t="str">
        <f t="shared" si="4"/>
        <v/>
      </c>
      <c r="J26" s="4" t="str">
        <f t="shared" si="4"/>
        <v/>
      </c>
      <c r="K26" s="4" t="str">
        <f t="shared" si="4"/>
        <v/>
      </c>
      <c r="L26" s="4" t="str">
        <f t="shared" ref="L26:M26" si="5">IF(L24&lt;&gt;0,L24*$R26,"")</f>
        <v/>
      </c>
      <c r="M26" s="4" t="str">
        <f t="shared" si="5"/>
        <v/>
      </c>
      <c r="N26" s="4" t="str">
        <f t="shared" ref="N26:O26" si="6">IF(N24&lt;&gt;0,N24*$R26,"")</f>
        <v/>
      </c>
      <c r="O26" s="4" t="str">
        <f t="shared" si="6"/>
        <v/>
      </c>
      <c r="P26" s="4" t="str">
        <f t="shared" ref="P26" si="7">IF(P24&lt;&gt;0,P24*$R26,"")</f>
        <v/>
      </c>
      <c r="Q26" s="4" t="str">
        <f t="shared" si="4"/>
        <v/>
      </c>
      <c r="R26" s="5" t="e">
        <f>#REF!</f>
        <v>#REF!</v>
      </c>
      <c r="S26" s="6">
        <v>2</v>
      </c>
      <c r="T26" s="98" t="e">
        <f>VLOOKUP(A24,RCON,3,0)</f>
        <v>#NAME?</v>
      </c>
      <c r="U26" s="6" t="e">
        <f>R26=T26</f>
        <v>#REF!</v>
      </c>
    </row>
    <row r="27" spans="1:25" ht="15" customHeight="1">
      <c r="A27" s="278">
        <v>3</v>
      </c>
      <c r="B27" s="285" t="e">
        <f>VLOOKUP(A27,RCON,2,0)</f>
        <v>#NAME?</v>
      </c>
      <c r="C27" s="122"/>
      <c r="D27" s="122"/>
      <c r="E27" s="12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22">
        <f>SUM(C27:Q27)</f>
        <v>0</v>
      </c>
    </row>
    <row r="28" spans="1:25" ht="7.5" customHeight="1">
      <c r="A28" s="278"/>
      <c r="B28" s="285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"/>
    </row>
    <row r="29" spans="1:25">
      <c r="A29" s="279"/>
      <c r="B29" s="285"/>
      <c r="C29" s="125" t="str">
        <f t="shared" ref="C29:Q29" si="8">IF(C27&lt;&gt;0,C27*$R29,"")</f>
        <v/>
      </c>
      <c r="D29" s="125" t="str">
        <f t="shared" si="8"/>
        <v/>
      </c>
      <c r="E29" s="125" t="str">
        <f t="shared" si="8"/>
        <v/>
      </c>
      <c r="F29" s="4" t="str">
        <f t="shared" si="8"/>
        <v/>
      </c>
      <c r="G29" s="4" t="str">
        <f t="shared" si="8"/>
        <v/>
      </c>
      <c r="H29" s="4" t="str">
        <f t="shared" si="8"/>
        <v/>
      </c>
      <c r="I29" s="4" t="str">
        <f t="shared" si="8"/>
        <v/>
      </c>
      <c r="J29" s="4" t="str">
        <f t="shared" si="8"/>
        <v/>
      </c>
      <c r="K29" s="4" t="str">
        <f t="shared" si="8"/>
        <v/>
      </c>
      <c r="L29" s="4" t="str">
        <f t="shared" ref="L29:M29" si="9">IF(L27&lt;&gt;0,L27*$R29,"")</f>
        <v/>
      </c>
      <c r="M29" s="4" t="str">
        <f t="shared" si="9"/>
        <v/>
      </c>
      <c r="N29" s="4" t="str">
        <f t="shared" ref="N29:O29" si="10">IF(N27&lt;&gt;0,N27*$R29,"")</f>
        <v/>
      </c>
      <c r="O29" s="4" t="str">
        <f t="shared" si="10"/>
        <v/>
      </c>
      <c r="P29" s="4" t="str">
        <f t="shared" ref="P29" si="11">IF(P27&lt;&gt;0,P27*$R29,"")</f>
        <v/>
      </c>
      <c r="Q29" s="4" t="str">
        <f t="shared" si="8"/>
        <v/>
      </c>
      <c r="R29" s="5" t="e">
        <f>#REF!</f>
        <v>#REF!</v>
      </c>
      <c r="S29" s="6">
        <v>3</v>
      </c>
      <c r="T29" s="98" t="e">
        <f>VLOOKUP(A27,RCON,3,0)</f>
        <v>#NAME?</v>
      </c>
      <c r="U29" s="6" t="e">
        <f>R29=T29</f>
        <v>#REF!</v>
      </c>
    </row>
    <row r="30" spans="1:25">
      <c r="A30" s="278">
        <v>4</v>
      </c>
      <c r="B30" s="285" t="e">
        <f>VLOOKUP(A30,RCON,2,0)</f>
        <v>#NAME?</v>
      </c>
      <c r="C30" s="2"/>
      <c r="D30" s="122"/>
      <c r="E30" s="122"/>
      <c r="F30" s="122"/>
      <c r="G30" s="122"/>
      <c r="H30" s="2"/>
      <c r="I30" s="2"/>
      <c r="J30" s="2"/>
      <c r="K30" s="2"/>
      <c r="L30" s="2"/>
      <c r="M30" s="2"/>
      <c r="N30" s="2"/>
      <c r="O30" s="2"/>
      <c r="P30" s="2"/>
      <c r="Q30" s="2"/>
      <c r="R30" s="122">
        <f>SUM(C30:Q30)</f>
        <v>0</v>
      </c>
    </row>
    <row r="31" spans="1:25" ht="7.5" customHeight="1">
      <c r="A31" s="278"/>
      <c r="B31" s="285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"/>
    </row>
    <row r="32" spans="1:25">
      <c r="A32" s="279"/>
      <c r="B32" s="285"/>
      <c r="C32" s="4" t="str">
        <f t="shared" ref="C32:Q32" si="12">IF(C30&lt;&gt;0,C30*$R32,"")</f>
        <v/>
      </c>
      <c r="D32" s="125" t="str">
        <f t="shared" si="12"/>
        <v/>
      </c>
      <c r="E32" s="125" t="str">
        <f t="shared" si="12"/>
        <v/>
      </c>
      <c r="F32" s="125" t="str">
        <f t="shared" si="12"/>
        <v/>
      </c>
      <c r="G32" s="125" t="str">
        <f t="shared" si="12"/>
        <v/>
      </c>
      <c r="H32" s="4" t="str">
        <f t="shared" si="12"/>
        <v/>
      </c>
      <c r="I32" s="4" t="str">
        <f t="shared" si="12"/>
        <v/>
      </c>
      <c r="J32" s="4" t="str">
        <f t="shared" si="12"/>
        <v/>
      </c>
      <c r="K32" s="4" t="str">
        <f t="shared" si="12"/>
        <v/>
      </c>
      <c r="L32" s="4" t="str">
        <f t="shared" ref="L32:M32" si="13">IF(L30&lt;&gt;0,L30*$R32,"")</f>
        <v/>
      </c>
      <c r="M32" s="4" t="str">
        <f t="shared" si="13"/>
        <v/>
      </c>
      <c r="N32" s="4" t="str">
        <f t="shared" ref="N32:O32" si="14">IF(N30&lt;&gt;0,N30*$R32,"")</f>
        <v/>
      </c>
      <c r="O32" s="4" t="str">
        <f t="shared" si="14"/>
        <v/>
      </c>
      <c r="P32" s="4" t="str">
        <f t="shared" ref="P32" si="15">IF(P30&lt;&gt;0,P30*$R32,"")</f>
        <v/>
      </c>
      <c r="Q32" s="4" t="str">
        <f t="shared" si="12"/>
        <v/>
      </c>
      <c r="R32" s="5" t="e">
        <f>#REF!</f>
        <v>#REF!</v>
      </c>
      <c r="S32" s="6">
        <v>4</v>
      </c>
      <c r="T32" s="98" t="e">
        <f>VLOOKUP(A30,RCON,3,0)</f>
        <v>#NAME?</v>
      </c>
      <c r="U32" s="6" t="e">
        <f>R32=T32</f>
        <v>#REF!</v>
      </c>
    </row>
    <row r="33" spans="1:21">
      <c r="A33" s="278">
        <v>5</v>
      </c>
      <c r="B33" s="285" t="e">
        <f>VLOOKUP(A33,RCON,2,0)</f>
        <v>#NAME?</v>
      </c>
      <c r="C33" s="2"/>
      <c r="D33" s="2"/>
      <c r="E33" s="122"/>
      <c r="F33" s="122"/>
      <c r="G33" s="122"/>
      <c r="H33" s="122"/>
      <c r="I33" s="122"/>
      <c r="J33" s="2"/>
      <c r="K33" s="2"/>
      <c r="L33" s="2"/>
      <c r="M33" s="2"/>
      <c r="N33" s="2"/>
      <c r="O33" s="2"/>
      <c r="P33" s="2"/>
      <c r="Q33" s="2"/>
      <c r="R33" s="122">
        <f>SUM(C33:Q33)</f>
        <v>0</v>
      </c>
    </row>
    <row r="34" spans="1:21" ht="7.5" customHeight="1">
      <c r="A34" s="278"/>
      <c r="B34" s="285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"/>
    </row>
    <row r="35" spans="1:21">
      <c r="A35" s="279"/>
      <c r="B35" s="285"/>
      <c r="C35" s="4" t="str">
        <f t="shared" ref="C35:Q35" si="16">IF(C33&lt;&gt;0,C33*$R35,"")</f>
        <v/>
      </c>
      <c r="D35" s="4" t="str">
        <f t="shared" si="16"/>
        <v/>
      </c>
      <c r="E35" s="125" t="str">
        <f t="shared" si="16"/>
        <v/>
      </c>
      <c r="F35" s="125" t="str">
        <f t="shared" si="16"/>
        <v/>
      </c>
      <c r="G35" s="125" t="str">
        <f t="shared" si="16"/>
        <v/>
      </c>
      <c r="H35" s="125" t="str">
        <f t="shared" si="16"/>
        <v/>
      </c>
      <c r="I35" s="125" t="str">
        <f t="shared" si="16"/>
        <v/>
      </c>
      <c r="J35" s="4" t="str">
        <f t="shared" si="16"/>
        <v/>
      </c>
      <c r="K35" s="4" t="str">
        <f t="shared" si="16"/>
        <v/>
      </c>
      <c r="L35" s="4" t="str">
        <f t="shared" ref="L35:M35" si="17">IF(L33&lt;&gt;0,L33*$R35,"")</f>
        <v/>
      </c>
      <c r="M35" s="4" t="str">
        <f t="shared" si="17"/>
        <v/>
      </c>
      <c r="N35" s="4" t="str">
        <f t="shared" ref="N35:O35" si="18">IF(N33&lt;&gt;0,N33*$R35,"")</f>
        <v/>
      </c>
      <c r="O35" s="4" t="str">
        <f t="shared" si="18"/>
        <v/>
      </c>
      <c r="P35" s="4" t="str">
        <f t="shared" ref="P35" si="19">IF(P33&lt;&gt;0,P33*$R35,"")</f>
        <v/>
      </c>
      <c r="Q35" s="4" t="str">
        <f t="shared" si="16"/>
        <v/>
      </c>
      <c r="R35" s="5" t="e">
        <f>#REF!</f>
        <v>#REF!</v>
      </c>
      <c r="S35" s="6">
        <v>5</v>
      </c>
      <c r="T35" s="98" t="e">
        <f>VLOOKUP(A33,RCON,3,0)</f>
        <v>#NAME?</v>
      </c>
      <c r="U35" s="6" t="e">
        <f>R35=T35</f>
        <v>#REF!</v>
      </c>
    </row>
    <row r="36" spans="1:21" ht="15" customHeight="1">
      <c r="A36" s="278">
        <v>6</v>
      </c>
      <c r="B36" s="285" t="e">
        <f>VLOOKUP(A36,RCON,2,0)</f>
        <v>#NAME?</v>
      </c>
      <c r="C36" s="2"/>
      <c r="D36" s="2"/>
      <c r="E36" s="2"/>
      <c r="F36" s="122"/>
      <c r="G36" s="122"/>
      <c r="H36" s="122"/>
      <c r="I36" s="122"/>
      <c r="J36" s="122"/>
      <c r="K36" s="2"/>
      <c r="L36" s="2"/>
      <c r="M36" s="2"/>
      <c r="N36" s="2"/>
      <c r="O36" s="2"/>
      <c r="P36" s="2"/>
      <c r="Q36" s="2"/>
      <c r="R36" s="122">
        <f>SUM(C36:Q36)</f>
        <v>0</v>
      </c>
    </row>
    <row r="37" spans="1:21" ht="7.5" customHeight="1">
      <c r="A37" s="278"/>
      <c r="B37" s="285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"/>
    </row>
    <row r="38" spans="1:21">
      <c r="A38" s="279"/>
      <c r="B38" s="285"/>
      <c r="C38" s="4" t="str">
        <f t="shared" ref="C38:Q38" si="20">IF(C36&lt;&gt;0,C36*$R38,"")</f>
        <v/>
      </c>
      <c r="D38" s="4" t="str">
        <f t="shared" si="20"/>
        <v/>
      </c>
      <c r="E38" s="4" t="str">
        <f t="shared" si="20"/>
        <v/>
      </c>
      <c r="F38" s="125" t="str">
        <f t="shared" si="20"/>
        <v/>
      </c>
      <c r="G38" s="125" t="str">
        <f t="shared" si="20"/>
        <v/>
      </c>
      <c r="H38" s="125" t="str">
        <f t="shared" si="20"/>
        <v/>
      </c>
      <c r="I38" s="125" t="str">
        <f t="shared" si="20"/>
        <v/>
      </c>
      <c r="J38" s="125" t="str">
        <f t="shared" si="20"/>
        <v/>
      </c>
      <c r="K38" s="4" t="str">
        <f t="shared" si="20"/>
        <v/>
      </c>
      <c r="L38" s="4" t="str">
        <f t="shared" ref="L38:M38" si="21">IF(L36&lt;&gt;0,L36*$R38,"")</f>
        <v/>
      </c>
      <c r="M38" s="4" t="str">
        <f t="shared" si="21"/>
        <v/>
      </c>
      <c r="N38" s="4" t="str">
        <f t="shared" ref="N38:O38" si="22">IF(N36&lt;&gt;0,N36*$R38,"")</f>
        <v/>
      </c>
      <c r="O38" s="4" t="str">
        <f t="shared" si="22"/>
        <v/>
      </c>
      <c r="P38" s="4" t="str">
        <f t="shared" ref="P38" si="23">IF(P36&lt;&gt;0,P36*$R38,"")</f>
        <v/>
      </c>
      <c r="Q38" s="4" t="str">
        <f t="shared" si="20"/>
        <v/>
      </c>
      <c r="R38" s="5" t="e">
        <f>#REF!</f>
        <v>#REF!</v>
      </c>
      <c r="S38" s="6">
        <v>6</v>
      </c>
      <c r="T38" s="98" t="e">
        <f>VLOOKUP(A36,RCON,3,0)</f>
        <v>#NAME?</v>
      </c>
      <c r="U38" s="6" t="e">
        <f>R38=T38</f>
        <v>#REF!</v>
      </c>
    </row>
    <row r="39" spans="1:21">
      <c r="A39" s="278">
        <v>7</v>
      </c>
      <c r="B39" s="285" t="e">
        <f>VLOOKUP(A39,RCON,2,0)</f>
        <v>#NAME?</v>
      </c>
      <c r="C39" s="2"/>
      <c r="D39" s="2"/>
      <c r="E39" s="2"/>
      <c r="F39" s="2"/>
      <c r="G39" s="2"/>
      <c r="H39" s="122"/>
      <c r="I39" s="122"/>
      <c r="J39" s="2"/>
      <c r="K39" s="2"/>
      <c r="L39" s="2"/>
      <c r="M39" s="2"/>
      <c r="N39" s="2"/>
      <c r="O39" s="2"/>
      <c r="P39" s="2"/>
      <c r="Q39" s="2"/>
      <c r="R39" s="122">
        <f>SUM(C39:Q39)</f>
        <v>0</v>
      </c>
    </row>
    <row r="40" spans="1:21" ht="7.5" customHeight="1">
      <c r="A40" s="278"/>
      <c r="B40" s="285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"/>
    </row>
    <row r="41" spans="1:21">
      <c r="A41" s="279"/>
      <c r="B41" s="285"/>
      <c r="C41" s="4" t="str">
        <f t="shared" ref="C41:Q41" si="24">IF(C39&lt;&gt;0,C39*$R41,"")</f>
        <v/>
      </c>
      <c r="D41" s="4" t="str">
        <f t="shared" si="24"/>
        <v/>
      </c>
      <c r="E41" s="4" t="str">
        <f t="shared" si="24"/>
        <v/>
      </c>
      <c r="F41" s="4" t="str">
        <f t="shared" si="24"/>
        <v/>
      </c>
      <c r="G41" s="4" t="str">
        <f t="shared" si="24"/>
        <v/>
      </c>
      <c r="H41" s="125" t="str">
        <f t="shared" si="24"/>
        <v/>
      </c>
      <c r="I41" s="125" t="str">
        <f t="shared" si="24"/>
        <v/>
      </c>
      <c r="J41" s="4" t="str">
        <f t="shared" si="24"/>
        <v/>
      </c>
      <c r="K41" s="4" t="str">
        <f t="shared" si="24"/>
        <v/>
      </c>
      <c r="L41" s="4" t="str">
        <f t="shared" ref="L41:M41" si="25">IF(L39&lt;&gt;0,L39*$R41,"")</f>
        <v/>
      </c>
      <c r="M41" s="4" t="str">
        <f t="shared" si="25"/>
        <v/>
      </c>
      <c r="N41" s="4" t="str">
        <f t="shared" ref="N41:O41" si="26">IF(N39&lt;&gt;0,N39*$R41,"")</f>
        <v/>
      </c>
      <c r="O41" s="4" t="str">
        <f t="shared" si="26"/>
        <v/>
      </c>
      <c r="P41" s="4" t="str">
        <f t="shared" ref="P41" si="27">IF(P39&lt;&gt;0,P39*$R41,"")</f>
        <v/>
      </c>
      <c r="Q41" s="4" t="str">
        <f t="shared" si="24"/>
        <v/>
      </c>
      <c r="R41" s="5" t="e">
        <f>#REF!</f>
        <v>#REF!</v>
      </c>
      <c r="S41" s="6">
        <v>7</v>
      </c>
      <c r="T41" s="98" t="e">
        <f>VLOOKUP(A39,RCON,3,0)</f>
        <v>#NAME?</v>
      </c>
      <c r="U41" s="6" t="e">
        <f>R41=T41</f>
        <v>#REF!</v>
      </c>
    </row>
    <row r="42" spans="1:21">
      <c r="A42" s="278">
        <v>8</v>
      </c>
      <c r="B42" s="285" t="e">
        <f>VLOOKUP(A42,RCON,2,0)</f>
        <v>#NAME?</v>
      </c>
      <c r="C42" s="2"/>
      <c r="D42" s="2"/>
      <c r="E42" s="2"/>
      <c r="F42" s="2"/>
      <c r="G42" s="2"/>
      <c r="H42" s="122"/>
      <c r="I42" s="122"/>
      <c r="J42" s="2"/>
      <c r="K42" s="2"/>
      <c r="L42" s="2"/>
      <c r="M42" s="2"/>
      <c r="N42" s="2"/>
      <c r="O42" s="2"/>
      <c r="P42" s="2"/>
      <c r="Q42" s="2"/>
      <c r="R42" s="122">
        <f>SUM(C42:Q42)</f>
        <v>0</v>
      </c>
    </row>
    <row r="43" spans="1:21" ht="7.5" customHeight="1">
      <c r="A43" s="278"/>
      <c r="B43" s="285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"/>
    </row>
    <row r="44" spans="1:21">
      <c r="A44" s="279"/>
      <c r="B44" s="285"/>
      <c r="C44" s="4" t="str">
        <f t="shared" ref="C44:Q44" si="28">IF(C42&lt;&gt;0,C42*$R44,"")</f>
        <v/>
      </c>
      <c r="D44" s="4" t="str">
        <f t="shared" si="28"/>
        <v/>
      </c>
      <c r="E44" s="4" t="str">
        <f t="shared" si="28"/>
        <v/>
      </c>
      <c r="F44" s="4" t="str">
        <f t="shared" si="28"/>
        <v/>
      </c>
      <c r="G44" s="4" t="str">
        <f t="shared" si="28"/>
        <v/>
      </c>
      <c r="H44" s="125" t="str">
        <f t="shared" si="28"/>
        <v/>
      </c>
      <c r="I44" s="125" t="str">
        <f t="shared" si="28"/>
        <v/>
      </c>
      <c r="J44" s="4" t="str">
        <f t="shared" si="28"/>
        <v/>
      </c>
      <c r="K44" s="4" t="str">
        <f t="shared" si="28"/>
        <v/>
      </c>
      <c r="L44" s="4" t="str">
        <f t="shared" ref="L44:M44" si="29">IF(L42&lt;&gt;0,L42*$R44,"")</f>
        <v/>
      </c>
      <c r="M44" s="4" t="str">
        <f t="shared" si="29"/>
        <v/>
      </c>
      <c r="N44" s="4" t="str">
        <f t="shared" ref="N44:O44" si="30">IF(N42&lt;&gt;0,N42*$R44,"")</f>
        <v/>
      </c>
      <c r="O44" s="4" t="str">
        <f t="shared" si="30"/>
        <v/>
      </c>
      <c r="P44" s="4" t="str">
        <f t="shared" ref="P44" si="31">IF(P42&lt;&gt;0,P42*$R44,"")</f>
        <v/>
      </c>
      <c r="Q44" s="4" t="str">
        <f t="shared" si="28"/>
        <v/>
      </c>
      <c r="R44" s="5" t="e">
        <f>#REF!</f>
        <v>#REF!</v>
      </c>
      <c r="S44" s="6">
        <v>8</v>
      </c>
      <c r="T44" s="98" t="e">
        <f>VLOOKUP(A42,RCON,3,0)</f>
        <v>#NAME?</v>
      </c>
      <c r="U44" s="6" t="e">
        <f>R44=T44</f>
        <v>#REF!</v>
      </c>
    </row>
    <row r="45" spans="1:21" ht="15" customHeight="1">
      <c r="A45" s="278">
        <v>9</v>
      </c>
      <c r="B45" s="285" t="e">
        <f>VLOOKUP(A45,RCON,2,0)</f>
        <v>#NAME?</v>
      </c>
      <c r="C45" s="2"/>
      <c r="D45" s="2"/>
      <c r="E45" s="2"/>
      <c r="F45" s="2"/>
      <c r="G45" s="122"/>
      <c r="H45" s="122"/>
      <c r="I45" s="122"/>
      <c r="J45" s="122"/>
      <c r="K45" s="2"/>
      <c r="L45" s="2"/>
      <c r="M45" s="2"/>
      <c r="N45" s="2"/>
      <c r="O45" s="2"/>
      <c r="P45" s="2"/>
      <c r="Q45" s="2"/>
      <c r="R45" s="122">
        <f>SUM(C45:Q45)</f>
        <v>0</v>
      </c>
    </row>
    <row r="46" spans="1:21" ht="7.5" customHeight="1">
      <c r="A46" s="278"/>
      <c r="B46" s="285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"/>
    </row>
    <row r="47" spans="1:21">
      <c r="A47" s="279"/>
      <c r="B47" s="285"/>
      <c r="C47" s="4" t="str">
        <f t="shared" ref="C47:Q47" si="32">IF(C45&lt;&gt;0,C45*$R47,"")</f>
        <v/>
      </c>
      <c r="D47" s="4" t="str">
        <f t="shared" si="32"/>
        <v/>
      </c>
      <c r="E47" s="4" t="str">
        <f t="shared" si="32"/>
        <v/>
      </c>
      <c r="F47" s="4" t="str">
        <f t="shared" si="32"/>
        <v/>
      </c>
      <c r="G47" s="125" t="str">
        <f t="shared" si="32"/>
        <v/>
      </c>
      <c r="H47" s="125" t="str">
        <f t="shared" si="32"/>
        <v/>
      </c>
      <c r="I47" s="125" t="str">
        <f t="shared" si="32"/>
        <v/>
      </c>
      <c r="J47" s="125" t="str">
        <f t="shared" si="32"/>
        <v/>
      </c>
      <c r="K47" s="4" t="str">
        <f t="shared" si="32"/>
        <v/>
      </c>
      <c r="L47" s="4" t="str">
        <f t="shared" ref="L47:M47" si="33">IF(L45&lt;&gt;0,L45*$R47,"")</f>
        <v/>
      </c>
      <c r="M47" s="4" t="str">
        <f t="shared" si="33"/>
        <v/>
      </c>
      <c r="N47" s="4" t="str">
        <f t="shared" ref="N47:O47" si="34">IF(N45&lt;&gt;0,N45*$R47,"")</f>
        <v/>
      </c>
      <c r="O47" s="4" t="str">
        <f t="shared" si="34"/>
        <v/>
      </c>
      <c r="P47" s="4" t="str">
        <f t="shared" ref="P47" si="35">IF(P45&lt;&gt;0,P45*$R47,"")</f>
        <v/>
      </c>
      <c r="Q47" s="4" t="str">
        <f t="shared" si="32"/>
        <v/>
      </c>
      <c r="R47" s="5" t="e">
        <f>#REF!</f>
        <v>#REF!</v>
      </c>
      <c r="S47" s="6">
        <v>9</v>
      </c>
      <c r="T47" s="98" t="e">
        <f>VLOOKUP(A45,RCON,3,0)</f>
        <v>#NAME?</v>
      </c>
      <c r="U47" s="6" t="e">
        <f>R47=T47</f>
        <v>#REF!</v>
      </c>
    </row>
    <row r="48" spans="1:21">
      <c r="A48" s="278">
        <v>10</v>
      </c>
      <c r="B48" s="285" t="e">
        <f>VLOOKUP(A48,RCON,2,0)</f>
        <v>#NAME?</v>
      </c>
      <c r="C48" s="2"/>
      <c r="D48" s="2"/>
      <c r="E48" s="2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2"/>
      <c r="Q48" s="2"/>
      <c r="R48" s="122">
        <f>SUM(C48:Q48)</f>
        <v>0</v>
      </c>
    </row>
    <row r="49" spans="1:21" ht="7.5" customHeight="1">
      <c r="A49" s="278"/>
      <c r="B49" s="285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"/>
    </row>
    <row r="50" spans="1:21">
      <c r="A50" s="279"/>
      <c r="B50" s="285"/>
      <c r="C50" s="4" t="str">
        <f t="shared" ref="C50:Q50" si="36">IF(C48&lt;&gt;0,C48*$R50,"")</f>
        <v/>
      </c>
      <c r="D50" s="4" t="str">
        <f t="shared" si="36"/>
        <v/>
      </c>
      <c r="E50" s="4" t="str">
        <f t="shared" si="36"/>
        <v/>
      </c>
      <c r="F50" s="125" t="str">
        <f t="shared" si="36"/>
        <v/>
      </c>
      <c r="G50" s="125" t="str">
        <f t="shared" si="36"/>
        <v/>
      </c>
      <c r="H50" s="125" t="str">
        <f t="shared" si="36"/>
        <v/>
      </c>
      <c r="I50" s="125" t="str">
        <f t="shared" si="36"/>
        <v/>
      </c>
      <c r="J50" s="125" t="str">
        <f t="shared" si="36"/>
        <v/>
      </c>
      <c r="K50" s="125" t="str">
        <f t="shared" si="36"/>
        <v/>
      </c>
      <c r="L50" s="125" t="str">
        <f t="shared" ref="L50:M50" si="37">IF(L48&lt;&gt;0,L48*$R50,"")</f>
        <v/>
      </c>
      <c r="M50" s="125" t="str">
        <f t="shared" si="37"/>
        <v/>
      </c>
      <c r="N50" s="125" t="str">
        <f t="shared" ref="N50:O50" si="38">IF(N48&lt;&gt;0,N48*$R50,"")</f>
        <v/>
      </c>
      <c r="O50" s="125" t="str">
        <f t="shared" si="38"/>
        <v/>
      </c>
      <c r="P50" s="4" t="str">
        <f t="shared" ref="P50" si="39">IF(P48&lt;&gt;0,P48*$R50,"")</f>
        <v/>
      </c>
      <c r="Q50" s="4" t="str">
        <f t="shared" si="36"/>
        <v/>
      </c>
      <c r="R50" s="5" t="e">
        <f>#REF!</f>
        <v>#REF!</v>
      </c>
      <c r="S50" s="6">
        <v>10</v>
      </c>
      <c r="T50" s="98" t="e">
        <f>VLOOKUP(A48,RCON,3,0)</f>
        <v>#NAME?</v>
      </c>
      <c r="U50" s="6" t="e">
        <f>R50=T50</f>
        <v>#REF!</v>
      </c>
    </row>
    <row r="51" spans="1:21">
      <c r="A51" s="278">
        <v>11</v>
      </c>
      <c r="B51" s="285" t="e">
        <f>VLOOKUP(A51,RCON,2,0)</f>
        <v>#NAME?</v>
      </c>
      <c r="C51" s="2"/>
      <c r="D51" s="2"/>
      <c r="E51" s="2"/>
      <c r="F51" s="2"/>
      <c r="G51" s="2"/>
      <c r="H51" s="2"/>
      <c r="I51" s="2"/>
      <c r="J51" s="122"/>
      <c r="K51" s="122"/>
      <c r="L51" s="122"/>
      <c r="M51" s="122"/>
      <c r="N51" s="122"/>
      <c r="O51" s="122"/>
      <c r="P51" s="2"/>
      <c r="Q51" s="2"/>
      <c r="R51" s="122">
        <f>SUM(C51:Q51)</f>
        <v>0</v>
      </c>
    </row>
    <row r="52" spans="1:21" ht="7.5" customHeight="1">
      <c r="A52" s="278"/>
      <c r="B52" s="285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"/>
    </row>
    <row r="53" spans="1:21">
      <c r="A53" s="279"/>
      <c r="B53" s="285"/>
      <c r="C53" s="4" t="str">
        <f t="shared" ref="C53:Q53" si="40">IF(C51&lt;&gt;0,C51*$R53,"")</f>
        <v/>
      </c>
      <c r="D53" s="4" t="str">
        <f t="shared" si="40"/>
        <v/>
      </c>
      <c r="E53" s="4" t="str">
        <f t="shared" si="40"/>
        <v/>
      </c>
      <c r="F53" s="4" t="str">
        <f t="shared" si="40"/>
        <v/>
      </c>
      <c r="G53" s="4" t="str">
        <f t="shared" si="40"/>
        <v/>
      </c>
      <c r="H53" s="4" t="str">
        <f t="shared" si="40"/>
        <v/>
      </c>
      <c r="I53" s="4" t="str">
        <f t="shared" si="40"/>
        <v/>
      </c>
      <c r="J53" s="125" t="str">
        <f t="shared" si="40"/>
        <v/>
      </c>
      <c r="K53" s="125" t="str">
        <f t="shared" si="40"/>
        <v/>
      </c>
      <c r="L53" s="125" t="str">
        <f t="shared" ref="L53:M53" si="41">IF(L51&lt;&gt;0,L51*$R53,"")</f>
        <v/>
      </c>
      <c r="M53" s="125" t="str">
        <f t="shared" si="41"/>
        <v/>
      </c>
      <c r="N53" s="125" t="str">
        <f t="shared" ref="N53:O53" si="42">IF(N51&lt;&gt;0,N51*$R53,"")</f>
        <v/>
      </c>
      <c r="O53" s="125" t="str">
        <f t="shared" si="42"/>
        <v/>
      </c>
      <c r="P53" s="4" t="str">
        <f t="shared" ref="P53" si="43">IF(P51&lt;&gt;0,P51*$R53,"")</f>
        <v/>
      </c>
      <c r="Q53" s="4" t="str">
        <f t="shared" si="40"/>
        <v/>
      </c>
      <c r="R53" s="5" t="e">
        <f>#REF!</f>
        <v>#REF!</v>
      </c>
      <c r="S53" s="6">
        <v>11</v>
      </c>
      <c r="T53" s="98" t="e">
        <f>VLOOKUP(A51,RCON,3,0)</f>
        <v>#NAME?</v>
      </c>
      <c r="U53" s="6" t="e">
        <f>R53=T53</f>
        <v>#REF!</v>
      </c>
    </row>
    <row r="54" spans="1:21">
      <c r="A54" s="278">
        <v>12</v>
      </c>
      <c r="B54" s="285" t="e">
        <f>VLOOKUP(A54,RCON,2,0)</f>
        <v>#NAME?</v>
      </c>
      <c r="C54" s="2"/>
      <c r="D54" s="2"/>
      <c r="E54" s="2"/>
      <c r="F54" s="2"/>
      <c r="G54" s="122"/>
      <c r="H54" s="122"/>
      <c r="I54" s="122"/>
      <c r="J54" s="122"/>
      <c r="K54" s="122"/>
      <c r="L54" s="122"/>
      <c r="M54" s="122"/>
      <c r="N54" s="122"/>
      <c r="O54" s="122"/>
      <c r="P54" s="2"/>
      <c r="Q54" s="2"/>
      <c r="R54" s="122">
        <f>SUM(C54:Q54)</f>
        <v>0</v>
      </c>
    </row>
    <row r="55" spans="1:21" ht="7.5" customHeight="1">
      <c r="A55" s="278"/>
      <c r="B55" s="285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"/>
    </row>
    <row r="56" spans="1:21">
      <c r="A56" s="279"/>
      <c r="B56" s="285"/>
      <c r="C56" s="4" t="str">
        <f t="shared" ref="C56:Q56" si="44">IF(C54&lt;&gt;0,C54*$R56,"")</f>
        <v/>
      </c>
      <c r="D56" s="4" t="str">
        <f t="shared" si="44"/>
        <v/>
      </c>
      <c r="E56" s="4" t="str">
        <f t="shared" si="44"/>
        <v/>
      </c>
      <c r="F56" s="4" t="str">
        <f t="shared" si="44"/>
        <v/>
      </c>
      <c r="G56" s="125" t="str">
        <f t="shared" si="44"/>
        <v/>
      </c>
      <c r="H56" s="125" t="str">
        <f t="shared" si="44"/>
        <v/>
      </c>
      <c r="I56" s="125" t="str">
        <f t="shared" si="44"/>
        <v/>
      </c>
      <c r="J56" s="125" t="str">
        <f t="shared" si="44"/>
        <v/>
      </c>
      <c r="K56" s="125" t="str">
        <f t="shared" si="44"/>
        <v/>
      </c>
      <c r="L56" s="125" t="str">
        <f t="shared" ref="L56:M56" si="45">IF(L54&lt;&gt;0,L54*$R56,"")</f>
        <v/>
      </c>
      <c r="M56" s="125" t="str">
        <f t="shared" si="45"/>
        <v/>
      </c>
      <c r="N56" s="125" t="str">
        <f t="shared" ref="N56:O56" si="46">IF(N54&lt;&gt;0,N54*$R56,"")</f>
        <v/>
      </c>
      <c r="O56" s="125" t="str">
        <f t="shared" si="46"/>
        <v/>
      </c>
      <c r="P56" s="4" t="str">
        <f t="shared" ref="P56" si="47">IF(P54&lt;&gt;0,P54*$R56,"")</f>
        <v/>
      </c>
      <c r="Q56" s="4" t="str">
        <f t="shared" si="44"/>
        <v/>
      </c>
      <c r="R56" s="5" t="e">
        <f>#REF!</f>
        <v>#REF!</v>
      </c>
      <c r="S56" s="6">
        <v>12</v>
      </c>
      <c r="T56" s="98" t="e">
        <f>VLOOKUP(A54,RCON,3,0)</f>
        <v>#NAME?</v>
      </c>
      <c r="U56" s="6" t="e">
        <f>R56=T56</f>
        <v>#REF!</v>
      </c>
    </row>
    <row r="57" spans="1:21">
      <c r="A57" s="278">
        <v>13</v>
      </c>
      <c r="B57" s="285" t="e">
        <f>VLOOKUP(A57,RCON,2,0)</f>
        <v>#NAME?</v>
      </c>
      <c r="C57" s="2"/>
      <c r="D57" s="2"/>
      <c r="E57" s="2"/>
      <c r="F57" s="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>
        <f>SUM(C57:Q57)</f>
        <v>0</v>
      </c>
    </row>
    <row r="58" spans="1:21" ht="7.5" customHeight="1">
      <c r="A58" s="278"/>
      <c r="B58" s="285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"/>
    </row>
    <row r="59" spans="1:21">
      <c r="A59" s="279"/>
      <c r="B59" s="285"/>
      <c r="C59" s="4" t="str">
        <f t="shared" ref="C59:Q59" si="48">IF(C57&lt;&gt;0,C57*$R59,"")</f>
        <v/>
      </c>
      <c r="D59" s="4" t="str">
        <f t="shared" si="48"/>
        <v/>
      </c>
      <c r="E59" s="4" t="str">
        <f t="shared" si="48"/>
        <v/>
      </c>
      <c r="F59" s="4" t="str">
        <f t="shared" si="48"/>
        <v/>
      </c>
      <c r="G59" s="125" t="str">
        <f t="shared" si="48"/>
        <v/>
      </c>
      <c r="H59" s="125" t="str">
        <f t="shared" si="48"/>
        <v/>
      </c>
      <c r="I59" s="125" t="str">
        <f t="shared" si="48"/>
        <v/>
      </c>
      <c r="J59" s="125" t="str">
        <f t="shared" si="48"/>
        <v/>
      </c>
      <c r="K59" s="125" t="str">
        <f t="shared" si="48"/>
        <v/>
      </c>
      <c r="L59" s="125" t="str">
        <f t="shared" ref="L59:M59" si="49">IF(L57&lt;&gt;0,L57*$R59,"")</f>
        <v/>
      </c>
      <c r="M59" s="125" t="str">
        <f t="shared" si="49"/>
        <v/>
      </c>
      <c r="N59" s="125" t="str">
        <f t="shared" ref="N59:O59" si="50">IF(N57&lt;&gt;0,N57*$R59,"")</f>
        <v/>
      </c>
      <c r="O59" s="125" t="str">
        <f t="shared" si="50"/>
        <v/>
      </c>
      <c r="P59" s="125" t="str">
        <f t="shared" ref="P59" si="51">IF(P57&lt;&gt;0,P57*$R59,"")</f>
        <v/>
      </c>
      <c r="Q59" s="125" t="str">
        <f t="shared" si="48"/>
        <v/>
      </c>
      <c r="R59" s="5" t="e">
        <f>#REF!</f>
        <v>#REF!</v>
      </c>
      <c r="S59" s="6">
        <v>13</v>
      </c>
      <c r="T59" s="98" t="e">
        <f>VLOOKUP(A57,RCON,3,0)</f>
        <v>#NAME?</v>
      </c>
      <c r="U59" s="6" t="e">
        <f>R59=T59</f>
        <v>#REF!</v>
      </c>
    </row>
    <row r="60" spans="1:21">
      <c r="A60" s="278">
        <v>14</v>
      </c>
      <c r="B60" s="285" t="e">
        <f>VLOOKUP(A60,RCON,2,0)</f>
        <v>#NAME?</v>
      </c>
      <c r="C60" s="2"/>
      <c r="D60" s="2"/>
      <c r="E60" s="2"/>
      <c r="F60" s="2"/>
      <c r="G60" s="122"/>
      <c r="H60" s="122"/>
      <c r="I60" s="122"/>
      <c r="J60" s="122"/>
      <c r="K60" s="122"/>
      <c r="L60" s="122"/>
      <c r="M60" s="122"/>
      <c r="N60" s="122"/>
      <c r="O60" s="122"/>
      <c r="P60" s="2"/>
      <c r="Q60" s="2"/>
      <c r="R60" s="122">
        <f>SUM(C60:Q60)</f>
        <v>0</v>
      </c>
    </row>
    <row r="61" spans="1:21" ht="7.5" customHeight="1">
      <c r="A61" s="278"/>
      <c r="B61" s="285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"/>
    </row>
    <row r="62" spans="1:21">
      <c r="A62" s="279"/>
      <c r="B62" s="285"/>
      <c r="C62" s="4" t="str">
        <f t="shared" ref="C62:Q62" si="52">IF(C60&lt;&gt;0,C60*$R62,"")</f>
        <v/>
      </c>
      <c r="D62" s="4" t="str">
        <f t="shared" si="52"/>
        <v/>
      </c>
      <c r="E62" s="4" t="str">
        <f t="shared" si="52"/>
        <v/>
      </c>
      <c r="F62" s="4" t="str">
        <f t="shared" si="52"/>
        <v/>
      </c>
      <c r="G62" s="125" t="str">
        <f t="shared" si="52"/>
        <v/>
      </c>
      <c r="H62" s="125" t="str">
        <f t="shared" si="52"/>
        <v/>
      </c>
      <c r="I62" s="125" t="str">
        <f t="shared" si="52"/>
        <v/>
      </c>
      <c r="J62" s="125" t="str">
        <f t="shared" si="52"/>
        <v/>
      </c>
      <c r="K62" s="125" t="str">
        <f t="shared" si="52"/>
        <v/>
      </c>
      <c r="L62" s="125" t="str">
        <f t="shared" ref="L62:M62" si="53">IF(L60&lt;&gt;0,L60*$R62,"")</f>
        <v/>
      </c>
      <c r="M62" s="125" t="str">
        <f t="shared" si="53"/>
        <v/>
      </c>
      <c r="N62" s="125" t="str">
        <f t="shared" ref="N62:O62" si="54">IF(N60&lt;&gt;0,N60*$R62,"")</f>
        <v/>
      </c>
      <c r="O62" s="125" t="str">
        <f t="shared" si="54"/>
        <v/>
      </c>
      <c r="P62" s="4" t="str">
        <f t="shared" ref="P62" si="55">IF(P60&lt;&gt;0,P60*$R62,"")</f>
        <v/>
      </c>
      <c r="Q62" s="4" t="str">
        <f t="shared" si="52"/>
        <v/>
      </c>
      <c r="R62" s="5" t="e">
        <f>#REF!</f>
        <v>#REF!</v>
      </c>
      <c r="S62" s="6">
        <v>14</v>
      </c>
      <c r="T62" s="98" t="e">
        <f>VLOOKUP(A60,RCON,3,0)</f>
        <v>#NAME?</v>
      </c>
      <c r="U62" s="6" t="e">
        <f>R62=T62</f>
        <v>#REF!</v>
      </c>
    </row>
    <row r="63" spans="1:21">
      <c r="A63" s="278">
        <v>15</v>
      </c>
      <c r="B63" s="285" t="e">
        <f>VLOOKUP(A63,RCON,2,0)</f>
        <v>#NAME?</v>
      </c>
      <c r="C63" s="2"/>
      <c r="D63" s="2"/>
      <c r="E63" s="2"/>
      <c r="F63" s="2"/>
      <c r="G63" s="122"/>
      <c r="H63" s="122"/>
      <c r="I63" s="122"/>
      <c r="J63" s="122"/>
      <c r="K63" s="122"/>
      <c r="L63" s="122"/>
      <c r="M63" s="122"/>
      <c r="N63" s="122"/>
      <c r="O63" s="122"/>
      <c r="P63" s="2"/>
      <c r="Q63" s="2"/>
      <c r="R63" s="122">
        <f>SUM(C63:Q63)</f>
        <v>0</v>
      </c>
    </row>
    <row r="64" spans="1:21" ht="7.5" customHeight="1">
      <c r="A64" s="278"/>
      <c r="B64" s="285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"/>
    </row>
    <row r="65" spans="1:21">
      <c r="A65" s="279"/>
      <c r="B65" s="285"/>
      <c r="C65" s="4" t="str">
        <f t="shared" ref="C65:Q65" si="56">IF(C63&lt;&gt;0,C63*$R65,"")</f>
        <v/>
      </c>
      <c r="D65" s="4" t="str">
        <f t="shared" si="56"/>
        <v/>
      </c>
      <c r="E65" s="4" t="str">
        <f t="shared" si="56"/>
        <v/>
      </c>
      <c r="F65" s="4" t="str">
        <f t="shared" si="56"/>
        <v/>
      </c>
      <c r="G65" s="125" t="str">
        <f t="shared" si="56"/>
        <v/>
      </c>
      <c r="H65" s="125" t="str">
        <f t="shared" si="56"/>
        <v/>
      </c>
      <c r="I65" s="125" t="str">
        <f t="shared" si="56"/>
        <v/>
      </c>
      <c r="J65" s="125" t="str">
        <f t="shared" si="56"/>
        <v/>
      </c>
      <c r="K65" s="125" t="str">
        <f t="shared" si="56"/>
        <v/>
      </c>
      <c r="L65" s="125" t="str">
        <f t="shared" ref="L65:M65" si="57">IF(L63&lt;&gt;0,L63*$R65,"")</f>
        <v/>
      </c>
      <c r="M65" s="125" t="str">
        <f t="shared" si="57"/>
        <v/>
      </c>
      <c r="N65" s="125" t="str">
        <f t="shared" ref="N65:O65" si="58">IF(N63&lt;&gt;0,N63*$R65,"")</f>
        <v/>
      </c>
      <c r="O65" s="125" t="str">
        <f t="shared" si="58"/>
        <v/>
      </c>
      <c r="P65" s="4" t="str">
        <f t="shared" ref="P65" si="59">IF(P63&lt;&gt;0,P63*$R65,"")</f>
        <v/>
      </c>
      <c r="Q65" s="4" t="str">
        <f t="shared" si="56"/>
        <v/>
      </c>
      <c r="R65" s="5" t="e">
        <f>#REF!</f>
        <v>#REF!</v>
      </c>
      <c r="S65" s="6">
        <v>15</v>
      </c>
      <c r="T65" s="98" t="e">
        <f>VLOOKUP(A63,RCON,3,0)</f>
        <v>#NAME?</v>
      </c>
      <c r="U65" s="6" t="e">
        <f>R65=T65</f>
        <v>#REF!</v>
      </c>
    </row>
    <row r="66" spans="1:21">
      <c r="A66" s="278">
        <v>16</v>
      </c>
      <c r="B66" s="285" t="e">
        <f>VLOOKUP(A66,RCON,2,0)</f>
        <v>#NAME?</v>
      </c>
      <c r="C66" s="2"/>
      <c r="D66" s="2"/>
      <c r="E66" s="2"/>
      <c r="F66" s="2"/>
      <c r="G66" s="2"/>
      <c r="H66" s="2"/>
      <c r="I66" s="2"/>
      <c r="J66" s="2"/>
      <c r="K66" s="122"/>
      <c r="L66" s="122"/>
      <c r="M66" s="122"/>
      <c r="N66" s="122"/>
      <c r="O66" s="122"/>
      <c r="P66" s="122"/>
      <c r="Q66" s="122"/>
      <c r="R66" s="122">
        <f>SUM(C66:Q66)</f>
        <v>0</v>
      </c>
    </row>
    <row r="67" spans="1:21" ht="7.5" customHeight="1">
      <c r="A67" s="278"/>
      <c r="B67" s="285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"/>
    </row>
    <row r="68" spans="1:21">
      <c r="A68" s="279"/>
      <c r="B68" s="285"/>
      <c r="C68" s="4" t="str">
        <f t="shared" ref="C68:Q68" si="60">IF(C66&lt;&gt;0,C66*$R68,"")</f>
        <v/>
      </c>
      <c r="D68" s="4" t="str">
        <f t="shared" si="60"/>
        <v/>
      </c>
      <c r="E68" s="4" t="str">
        <f t="shared" si="60"/>
        <v/>
      </c>
      <c r="F68" s="4" t="str">
        <f t="shared" si="60"/>
        <v/>
      </c>
      <c r="G68" s="4" t="str">
        <f t="shared" si="60"/>
        <v/>
      </c>
      <c r="H68" s="4" t="str">
        <f t="shared" si="60"/>
        <v/>
      </c>
      <c r="I68" s="4" t="str">
        <f t="shared" si="60"/>
        <v/>
      </c>
      <c r="J68" s="4" t="str">
        <f t="shared" si="60"/>
        <v/>
      </c>
      <c r="K68" s="125" t="str">
        <f t="shared" si="60"/>
        <v/>
      </c>
      <c r="L68" s="125" t="str">
        <f t="shared" ref="L68:M68" si="61">IF(L66&lt;&gt;0,L66*$R68,"")</f>
        <v/>
      </c>
      <c r="M68" s="125" t="str">
        <f t="shared" si="61"/>
        <v/>
      </c>
      <c r="N68" s="125" t="str">
        <f t="shared" ref="N68:O68" si="62">IF(N66&lt;&gt;0,N66*$R68,"")</f>
        <v/>
      </c>
      <c r="O68" s="125" t="str">
        <f t="shared" si="62"/>
        <v/>
      </c>
      <c r="P68" s="125" t="str">
        <f t="shared" ref="P68" si="63">IF(P66&lt;&gt;0,P66*$R68,"")</f>
        <v/>
      </c>
      <c r="Q68" s="125" t="str">
        <f t="shared" si="60"/>
        <v/>
      </c>
      <c r="R68" s="5" t="e">
        <f>#REF!</f>
        <v>#REF!</v>
      </c>
      <c r="S68" s="6">
        <v>16</v>
      </c>
      <c r="T68" s="98" t="e">
        <f>VLOOKUP(A66,RCON,3,0)</f>
        <v>#NAME?</v>
      </c>
      <c r="U68" s="6" t="e">
        <f>R68=T68</f>
        <v>#REF!</v>
      </c>
    </row>
    <row r="69" spans="1:21">
      <c r="A69" s="278">
        <v>17</v>
      </c>
      <c r="B69" s="285" t="e">
        <f>VLOOKUP(A69,RCON,2,0)</f>
        <v>#NAME?</v>
      </c>
      <c r="C69" s="2"/>
      <c r="D69" s="2"/>
      <c r="E69" s="2"/>
      <c r="F69" s="2"/>
      <c r="G69" s="122"/>
      <c r="H69" s="122"/>
      <c r="I69" s="122"/>
      <c r="J69" s="122"/>
      <c r="K69" s="122"/>
      <c r="L69" s="122"/>
      <c r="M69" s="122"/>
      <c r="N69" s="122"/>
      <c r="O69" s="122"/>
      <c r="P69" s="2"/>
      <c r="Q69" s="2"/>
      <c r="R69" s="122">
        <f>SUM(C69:Q69)</f>
        <v>0</v>
      </c>
    </row>
    <row r="70" spans="1:21" ht="7.5" customHeight="1">
      <c r="A70" s="278"/>
      <c r="B70" s="285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"/>
    </row>
    <row r="71" spans="1:21">
      <c r="A71" s="279"/>
      <c r="B71" s="285"/>
      <c r="C71" s="4" t="str">
        <f t="shared" ref="C71:Q71" si="64">IF(C69&lt;&gt;0,C69*$R71,"")</f>
        <v/>
      </c>
      <c r="D71" s="4" t="str">
        <f t="shared" si="64"/>
        <v/>
      </c>
      <c r="E71" s="4" t="str">
        <f t="shared" si="64"/>
        <v/>
      </c>
      <c r="F71" s="4" t="str">
        <f t="shared" si="64"/>
        <v/>
      </c>
      <c r="G71" s="125" t="str">
        <f t="shared" si="64"/>
        <v/>
      </c>
      <c r="H71" s="125" t="str">
        <f t="shared" si="64"/>
        <v/>
      </c>
      <c r="I71" s="125" t="str">
        <f t="shared" si="64"/>
        <v/>
      </c>
      <c r="J71" s="125" t="str">
        <f t="shared" si="64"/>
        <v/>
      </c>
      <c r="K71" s="125" t="str">
        <f t="shared" si="64"/>
        <v/>
      </c>
      <c r="L71" s="125" t="str">
        <f t="shared" ref="L71:M71" si="65">IF(L69&lt;&gt;0,L69*$R71,"")</f>
        <v/>
      </c>
      <c r="M71" s="125" t="str">
        <f t="shared" si="65"/>
        <v/>
      </c>
      <c r="N71" s="125" t="str">
        <f t="shared" ref="N71:O71" si="66">IF(N69&lt;&gt;0,N69*$R71,"")</f>
        <v/>
      </c>
      <c r="O71" s="125" t="str">
        <f t="shared" si="66"/>
        <v/>
      </c>
      <c r="P71" s="4" t="str">
        <f t="shared" ref="P71" si="67">IF(P69&lt;&gt;0,P69*$R71,"")</f>
        <v/>
      </c>
      <c r="Q71" s="4" t="str">
        <f t="shared" si="64"/>
        <v/>
      </c>
      <c r="R71" s="5" t="e">
        <f>#REF!</f>
        <v>#REF!</v>
      </c>
      <c r="S71" s="6">
        <v>17</v>
      </c>
      <c r="T71" s="98" t="e">
        <f>VLOOKUP(A69,RCON,3,0)</f>
        <v>#NAME?</v>
      </c>
      <c r="U71" s="6" t="e">
        <f>R71=T71</f>
        <v>#REF!</v>
      </c>
    </row>
    <row r="72" spans="1:21">
      <c r="A72" s="302" t="s">
        <v>10</v>
      </c>
      <c r="B72" s="303"/>
      <c r="C72" s="133">
        <f>SUM(C23,C26,C29,C32,C35,C38,C41,C44,C47,C50,C53,C56,C59,C62,C65,C68,C71)</f>
        <v>0</v>
      </c>
      <c r="D72" s="133">
        <f t="shared" ref="D72:Q72" si="68">SUM(D23,D26,D29,D32,D35,D38,D41,D44,D47,D50,D53,D56,D59,D62,D65,D68,D71)</f>
        <v>0</v>
      </c>
      <c r="E72" s="133">
        <f t="shared" si="68"/>
        <v>0</v>
      </c>
      <c r="F72" s="133">
        <f t="shared" si="68"/>
        <v>0</v>
      </c>
      <c r="G72" s="133">
        <f t="shared" si="68"/>
        <v>0</v>
      </c>
      <c r="H72" s="133">
        <f t="shared" si="68"/>
        <v>0</v>
      </c>
      <c r="I72" s="133">
        <f t="shared" si="68"/>
        <v>0</v>
      </c>
      <c r="J72" s="133">
        <f t="shared" si="68"/>
        <v>0</v>
      </c>
      <c r="K72" s="133">
        <f t="shared" si="68"/>
        <v>0</v>
      </c>
      <c r="L72" s="133">
        <f t="shared" ref="L72" si="69">SUM(L23,L26,L29,L32,L35,L38,L41,L44,L47,L50,L53,L56,L59,L62,L65,L68,L71)</f>
        <v>0</v>
      </c>
      <c r="M72" s="133">
        <f t="shared" ref="M72" si="70">SUM(M23,M26,M29,M32,M35,M38,M41,M44,M47,M50,M53,M56,M59,M62,M65,M68,M71)</f>
        <v>0</v>
      </c>
      <c r="N72" s="133">
        <f t="shared" ref="N72" si="71">SUM(N23,N26,N29,N32,N35,N38,N41,N44,N47,N50,N53,N56,N59,N62,N65,N68,N71)</f>
        <v>0</v>
      </c>
      <c r="O72" s="133">
        <f t="shared" ref="O72" si="72">SUM(O23,O26,O29,O32,O35,O38,O41,O44,O47,O50,O53,O56,O59,O62,O65,O68,O71)</f>
        <v>0</v>
      </c>
      <c r="P72" s="133">
        <f t="shared" si="68"/>
        <v>0</v>
      </c>
      <c r="Q72" s="133">
        <f t="shared" si="68"/>
        <v>0</v>
      </c>
      <c r="R72" s="21" t="e">
        <f>SUM(R23,R26,R29,R32,R35,R38,R41,R44,R47,R50,R53,R56,R59,R62,R65,R68,R71)</f>
        <v>#REF!</v>
      </c>
    </row>
    <row r="73" spans="1:21">
      <c r="A73" s="302" t="s">
        <v>11</v>
      </c>
      <c r="B73" s="303"/>
      <c r="C73" s="134" t="e">
        <f t="shared" ref="C73:Q73" si="73">C72/$R$72</f>
        <v>#REF!</v>
      </c>
      <c r="D73" s="134" t="e">
        <f t="shared" si="73"/>
        <v>#REF!</v>
      </c>
      <c r="E73" s="134" t="e">
        <f t="shared" si="73"/>
        <v>#REF!</v>
      </c>
      <c r="F73" s="134" t="e">
        <f t="shared" si="73"/>
        <v>#REF!</v>
      </c>
      <c r="G73" s="134" t="e">
        <f t="shared" si="73"/>
        <v>#REF!</v>
      </c>
      <c r="H73" s="134" t="e">
        <f t="shared" si="73"/>
        <v>#REF!</v>
      </c>
      <c r="I73" s="134" t="e">
        <f t="shared" si="73"/>
        <v>#REF!</v>
      </c>
      <c r="J73" s="134" t="e">
        <f t="shared" si="73"/>
        <v>#REF!</v>
      </c>
      <c r="K73" s="134" t="e">
        <f t="shared" si="73"/>
        <v>#REF!</v>
      </c>
      <c r="L73" s="134" t="e">
        <f t="shared" si="73"/>
        <v>#REF!</v>
      </c>
      <c r="M73" s="134" t="e">
        <f t="shared" si="73"/>
        <v>#REF!</v>
      </c>
      <c r="N73" s="134" t="e">
        <f t="shared" si="73"/>
        <v>#REF!</v>
      </c>
      <c r="O73" s="134" t="e">
        <f t="shared" si="73"/>
        <v>#REF!</v>
      </c>
      <c r="P73" s="134" t="e">
        <f t="shared" ref="P73" si="74">P72/$R$72</f>
        <v>#REF!</v>
      </c>
      <c r="Q73" s="134" t="e">
        <f t="shared" si="73"/>
        <v>#REF!</v>
      </c>
      <c r="R73" s="22" t="e">
        <f>SUM(C73:Q73)</f>
        <v>#REF!</v>
      </c>
    </row>
    <row r="74" spans="1:21">
      <c r="A74" s="302" t="s">
        <v>40</v>
      </c>
      <c r="B74" s="303"/>
      <c r="C74" s="135">
        <f>SUM($C$72:C72)</f>
        <v>0</v>
      </c>
      <c r="D74" s="135">
        <f>SUM($C$72:D72)</f>
        <v>0</v>
      </c>
      <c r="E74" s="135">
        <f>SUM($C$72:E72)</f>
        <v>0</v>
      </c>
      <c r="F74" s="135">
        <f>SUM($C$72:F72)</f>
        <v>0</v>
      </c>
      <c r="G74" s="135">
        <f>SUM($C$72:G72)</f>
        <v>0</v>
      </c>
      <c r="H74" s="135">
        <f>SUM($C$72:H72)</f>
        <v>0</v>
      </c>
      <c r="I74" s="135">
        <f>SUM($C$72:I72)</f>
        <v>0</v>
      </c>
      <c r="J74" s="135">
        <f>SUM($C$72:J72)</f>
        <v>0</v>
      </c>
      <c r="K74" s="135">
        <f>SUM($C$72:K72)</f>
        <v>0</v>
      </c>
      <c r="L74" s="135">
        <f>SUM($C$72:L72)</f>
        <v>0</v>
      </c>
      <c r="M74" s="135">
        <f>SUM($C$72:M72)</f>
        <v>0</v>
      </c>
      <c r="N74" s="135">
        <f>SUM($C$72:N72)</f>
        <v>0</v>
      </c>
      <c r="O74" s="135">
        <f>SUM($C$72:O72)</f>
        <v>0</v>
      </c>
      <c r="P74" s="135">
        <f>SUM($C$72:P72)</f>
        <v>0</v>
      </c>
      <c r="Q74" s="135">
        <f>SUM($C$72:Q72)</f>
        <v>0</v>
      </c>
      <c r="R74" s="136"/>
    </row>
    <row r="75" spans="1:21">
      <c r="A75" s="302" t="s">
        <v>12</v>
      </c>
      <c r="B75" s="303"/>
      <c r="C75" s="137" t="e">
        <f>SUM($C$73:C73)</f>
        <v>#REF!</v>
      </c>
      <c r="D75" s="137" t="e">
        <f>SUM($C$73:D73)</f>
        <v>#REF!</v>
      </c>
      <c r="E75" s="137" t="e">
        <f>SUM($C$73:E73)</f>
        <v>#REF!</v>
      </c>
      <c r="F75" s="137" t="e">
        <f>SUM($C$73:F73)</f>
        <v>#REF!</v>
      </c>
      <c r="G75" s="137" t="e">
        <f>SUM($C$73:G73)</f>
        <v>#REF!</v>
      </c>
      <c r="H75" s="137" t="e">
        <f>SUM($C$73:H73)</f>
        <v>#REF!</v>
      </c>
      <c r="I75" s="137" t="e">
        <f>SUM($C$73:I73)</f>
        <v>#REF!</v>
      </c>
      <c r="J75" s="137" t="e">
        <f>SUM($C$73:J73)</f>
        <v>#REF!</v>
      </c>
      <c r="K75" s="137" t="e">
        <f>SUM($C$73:K73)</f>
        <v>#REF!</v>
      </c>
      <c r="L75" s="137" t="e">
        <f>SUM($C$73:L73)</f>
        <v>#REF!</v>
      </c>
      <c r="M75" s="137" t="e">
        <f>SUM($C$73:M73)</f>
        <v>#REF!</v>
      </c>
      <c r="N75" s="137" t="e">
        <f>SUM($C$73:N73)</f>
        <v>#REF!</v>
      </c>
      <c r="O75" s="137" t="e">
        <f>SUM($C$73:O73)</f>
        <v>#REF!</v>
      </c>
      <c r="P75" s="137" t="e">
        <f>SUM($C$73:P73)</f>
        <v>#REF!</v>
      </c>
      <c r="Q75" s="137" t="e">
        <f>SUM($C$73:Q73)</f>
        <v>#REF!</v>
      </c>
      <c r="R75" s="23"/>
    </row>
    <row r="76" spans="1:21">
      <c r="A76" s="87"/>
      <c r="B76" s="87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</row>
    <row r="77" spans="1:21">
      <c r="A77" s="87"/>
      <c r="B77" s="87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</row>
    <row r="78" spans="1:21">
      <c r="A78" s="87"/>
      <c r="B78" s="87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</row>
    <row r="79" spans="1:21">
      <c r="A79" s="87"/>
      <c r="B79" s="87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</row>
    <row r="80" spans="1:21">
      <c r="A80" s="87"/>
      <c r="B80" s="87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</row>
    <row r="81" spans="1:18">
      <c r="A81" s="87"/>
      <c r="B81" s="87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</row>
    <row r="82" spans="1:18">
      <c r="A82" s="87"/>
      <c r="B82" s="87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</row>
    <row r="83" spans="1:18">
      <c r="A83" s="87"/>
      <c r="B83" s="87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</row>
    <row r="84" spans="1:18">
      <c r="A84" s="87"/>
      <c r="B84" s="87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</row>
  </sheetData>
  <mergeCells count="48">
    <mergeCell ref="A7:R7"/>
    <mergeCell ref="A8:R8"/>
    <mergeCell ref="A9:R9"/>
    <mergeCell ref="A10:R10"/>
    <mergeCell ref="A12:R12"/>
    <mergeCell ref="A18:R18"/>
    <mergeCell ref="R19:R20"/>
    <mergeCell ref="A21:A23"/>
    <mergeCell ref="B21:B23"/>
    <mergeCell ref="C19:Q19"/>
    <mergeCell ref="A24:A26"/>
    <mergeCell ref="B24:B26"/>
    <mergeCell ref="A19:A20"/>
    <mergeCell ref="B19:B20"/>
    <mergeCell ref="A27:A29"/>
    <mergeCell ref="B27:B29"/>
    <mergeCell ref="A30:A32"/>
    <mergeCell ref="B30:B32"/>
    <mergeCell ref="A33:A35"/>
    <mergeCell ref="B33:B35"/>
    <mergeCell ref="A36:A38"/>
    <mergeCell ref="B36:B38"/>
    <mergeCell ref="A39:A41"/>
    <mergeCell ref="B39:B41"/>
    <mergeCell ref="A42:A44"/>
    <mergeCell ref="B42:B44"/>
    <mergeCell ref="A45:A47"/>
    <mergeCell ref="B45:B47"/>
    <mergeCell ref="A57:A59"/>
    <mergeCell ref="B57:B59"/>
    <mergeCell ref="A69:A71"/>
    <mergeCell ref="B69:B71"/>
    <mergeCell ref="A48:A50"/>
    <mergeCell ref="B48:B50"/>
    <mergeCell ref="A51:A53"/>
    <mergeCell ref="B51:B53"/>
    <mergeCell ref="A54:A56"/>
    <mergeCell ref="B54:B56"/>
    <mergeCell ref="A72:B72"/>
    <mergeCell ref="A73:B73"/>
    <mergeCell ref="A74:B74"/>
    <mergeCell ref="A75:B75"/>
    <mergeCell ref="A60:A62"/>
    <mergeCell ref="B60:B62"/>
    <mergeCell ref="A66:A68"/>
    <mergeCell ref="B66:B68"/>
    <mergeCell ref="A63:A65"/>
    <mergeCell ref="B63:B65"/>
  </mergeCells>
  <conditionalFormatting sqref="C22">
    <cfRule type="expression" dxfId="30" priority="334" stopIfTrue="1">
      <formula>C21&lt;&gt;0</formula>
    </cfRule>
  </conditionalFormatting>
  <conditionalFormatting sqref="D22:K22 Q22">
    <cfRule type="expression" dxfId="29" priority="37" stopIfTrue="1">
      <formula>D21&lt;&gt;0</formula>
    </cfRule>
  </conditionalFormatting>
  <conditionalFormatting sqref="C25 C28 C31 C34 C37 C40 C43 C46 C49 C52 C55 C58 C61 C64 C67 C70">
    <cfRule type="expression" dxfId="28" priority="36" stopIfTrue="1">
      <formula>C24&lt;&gt;0</formula>
    </cfRule>
  </conditionalFormatting>
  <conditionalFormatting sqref="D25:K25 D28:K28 D31:K31 D34:K34 D37:K37 D40:K40 D43:K43 D46:K46 D49:K49 D52:K52 D55:K55 D58:K58 D61:K61 D64:K64 D67:K67 D70:K70 Q70 Q67 Q64 Q61 Q58 Q55 Q52 Q49 Q46 Q43 Q40 Q37 Q34 Q31 Q28 Q25">
    <cfRule type="expression" dxfId="27" priority="35" stopIfTrue="1">
      <formula>D24&lt;&gt;0</formula>
    </cfRule>
  </conditionalFormatting>
  <conditionalFormatting sqref="R21">
    <cfRule type="expression" dxfId="26" priority="34" stopIfTrue="1">
      <formula>SUM($C21:$Q21)&lt;&gt;100%</formula>
    </cfRule>
  </conditionalFormatting>
  <conditionalFormatting sqref="R24">
    <cfRule type="expression" dxfId="25" priority="33" stopIfTrue="1">
      <formula>SUM($C24:$Q24)&lt;&gt;100%</formula>
    </cfRule>
  </conditionalFormatting>
  <conditionalFormatting sqref="R27">
    <cfRule type="expression" dxfId="24" priority="32" stopIfTrue="1">
      <formula>SUM($C27:$Q27)&lt;&gt;100%</formula>
    </cfRule>
  </conditionalFormatting>
  <conditionalFormatting sqref="R30">
    <cfRule type="expression" dxfId="23" priority="31" stopIfTrue="1">
      <formula>SUM($C30:$Q30)&lt;&gt;100%</formula>
    </cfRule>
  </conditionalFormatting>
  <conditionalFormatting sqref="R33">
    <cfRule type="expression" dxfId="22" priority="30" stopIfTrue="1">
      <formula>SUM($C33:$Q33)&lt;&gt;100%</formula>
    </cfRule>
  </conditionalFormatting>
  <conditionalFormatting sqref="R36">
    <cfRule type="expression" dxfId="21" priority="29" stopIfTrue="1">
      <formula>SUM($C36:$Q36)&lt;&gt;100%</formula>
    </cfRule>
  </conditionalFormatting>
  <conditionalFormatting sqref="R39">
    <cfRule type="expression" dxfId="20" priority="28" stopIfTrue="1">
      <formula>SUM($C39:$Q39)&lt;&gt;100%</formula>
    </cfRule>
  </conditionalFormatting>
  <conditionalFormatting sqref="R54">
    <cfRule type="expression" dxfId="19" priority="26" stopIfTrue="1">
      <formula>SUM($C54:$Q54)&lt;&gt;100%</formula>
    </cfRule>
  </conditionalFormatting>
  <conditionalFormatting sqref="R57">
    <cfRule type="expression" dxfId="18" priority="25" stopIfTrue="1">
      <formula>SUM($C57:$Q57)&lt;&gt;100%</formula>
    </cfRule>
  </conditionalFormatting>
  <conditionalFormatting sqref="R60">
    <cfRule type="expression" dxfId="17" priority="24" stopIfTrue="1">
      <formula>SUM($C60:$Q60)&lt;&gt;100%</formula>
    </cfRule>
  </conditionalFormatting>
  <conditionalFormatting sqref="R63">
    <cfRule type="expression" dxfId="16" priority="23" stopIfTrue="1">
      <formula>SUM($C63:$Q63)&lt;&gt;100%</formula>
    </cfRule>
  </conditionalFormatting>
  <conditionalFormatting sqref="R66">
    <cfRule type="expression" dxfId="15" priority="22" stopIfTrue="1">
      <formula>SUM($C66:$Q66)&lt;&gt;100%</formula>
    </cfRule>
  </conditionalFormatting>
  <conditionalFormatting sqref="R69">
    <cfRule type="expression" dxfId="14" priority="21" stopIfTrue="1">
      <formula>SUM($C69:$Q69)&lt;&gt;100%</formula>
    </cfRule>
  </conditionalFormatting>
  <conditionalFormatting sqref="R42">
    <cfRule type="expression" dxfId="13" priority="15" stopIfTrue="1">
      <formula>SUM($C42:$Q42)&lt;&gt;100%</formula>
    </cfRule>
  </conditionalFormatting>
  <conditionalFormatting sqref="R45">
    <cfRule type="expression" dxfId="12" priority="14" stopIfTrue="1">
      <formula>SUM($C45:$Q45)&lt;&gt;100%</formula>
    </cfRule>
  </conditionalFormatting>
  <conditionalFormatting sqref="R48">
    <cfRule type="expression" dxfId="11" priority="13" stopIfTrue="1">
      <formula>SUM($C48:$Q48)&lt;&gt;100%</formula>
    </cfRule>
  </conditionalFormatting>
  <conditionalFormatting sqref="R51">
    <cfRule type="expression" dxfId="10" priority="12" stopIfTrue="1">
      <formula>SUM($C51:$Q51)&lt;&gt;100%</formula>
    </cfRule>
  </conditionalFormatting>
  <conditionalFormatting sqref="P22">
    <cfRule type="expression" dxfId="9" priority="10" stopIfTrue="1">
      <formula>P21&lt;&gt;0</formula>
    </cfRule>
  </conditionalFormatting>
  <conditionalFormatting sqref="P70 P67 P64 P61 P58 P55 P52 P49 P46 P43 P40 P37 P34 P31 P28 P25">
    <cfRule type="expression" dxfId="8" priority="9" stopIfTrue="1">
      <formula>P24&lt;&gt;0</formula>
    </cfRule>
  </conditionalFormatting>
  <conditionalFormatting sqref="L22">
    <cfRule type="expression" dxfId="7" priority="8" stopIfTrue="1">
      <formula>L21&lt;&gt;0</formula>
    </cfRule>
  </conditionalFormatting>
  <conditionalFormatting sqref="L25 L28 L31 L34 L37 L40 L43 L46 L49 L52 L55 L58 L61 L64 L67 L70">
    <cfRule type="expression" dxfId="6" priority="7" stopIfTrue="1">
      <formula>L24&lt;&gt;0</formula>
    </cfRule>
  </conditionalFormatting>
  <conditionalFormatting sqref="M22">
    <cfRule type="expression" dxfId="5" priority="6" stopIfTrue="1">
      <formula>M21&lt;&gt;0</formula>
    </cfRule>
  </conditionalFormatting>
  <conditionalFormatting sqref="M25 M28 M31 M34 M37 M40 M43 M46 M49 M52 M55 M58 M61 M64 M67 M70">
    <cfRule type="expression" dxfId="4" priority="5" stopIfTrue="1">
      <formula>M24&lt;&gt;0</formula>
    </cfRule>
  </conditionalFormatting>
  <conditionalFormatting sqref="N22">
    <cfRule type="expression" dxfId="3" priority="4" stopIfTrue="1">
      <formula>N21&lt;&gt;0</formula>
    </cfRule>
  </conditionalFormatting>
  <conditionalFormatting sqref="N25 N28 N31 N34 N37 N40 N43 N46 N49 N52 N55 N58 N61 N64 N67 N70">
    <cfRule type="expression" dxfId="2" priority="3" stopIfTrue="1">
      <formula>N24&lt;&gt;0</formula>
    </cfRule>
  </conditionalFormatting>
  <conditionalFormatting sqref="O22">
    <cfRule type="expression" dxfId="1" priority="2" stopIfTrue="1">
      <formula>O21&lt;&gt;0</formula>
    </cfRule>
  </conditionalFormatting>
  <conditionalFormatting sqref="O25 O28 O31 O34 O37 O40 O43 O46 O49 O52 O55 O58 O61 O64 O67 O70">
    <cfRule type="expression" dxfId="0" priority="1" stopIfTrue="1">
      <formula>O24&lt;&gt;0</formula>
    </cfRule>
  </conditionalFormatting>
  <pageMargins left="0.78740157480314965" right="0.59055118110236227" top="0.19685039370078741" bottom="0.59055118110236227" header="0.31496062992125984" footer="0.31496062992125984"/>
  <pageSetup paperSize="9" scale="28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  <pageSetUpPr fitToPage="1"/>
  </sheetPr>
  <dimension ref="A1:O45"/>
  <sheetViews>
    <sheetView view="pageBreakPreview" zoomScaleNormal="100" zoomScaleSheetLayoutView="100" workbookViewId="0">
      <selection activeCell="G49" sqref="G49"/>
    </sheetView>
  </sheetViews>
  <sheetFormatPr defaultColWidth="9.140625" defaultRowHeight="12.75"/>
  <cols>
    <col min="1" max="1" width="12.42578125" style="9" customWidth="1"/>
    <col min="2" max="5" width="9.140625" style="9"/>
    <col min="6" max="6" width="23.28515625" style="9" customWidth="1"/>
    <col min="7" max="7" width="13.28515625" style="9" customWidth="1"/>
    <col min="8" max="256" width="9.140625" style="16"/>
    <col min="257" max="257" width="12.42578125" style="16" customWidth="1"/>
    <col min="258" max="261" width="9.140625" style="16"/>
    <col min="262" max="262" width="23.28515625" style="16" customWidth="1"/>
    <col min="263" max="263" width="13.28515625" style="16" customWidth="1"/>
    <col min="264" max="512" width="9.140625" style="16"/>
    <col min="513" max="513" width="12.42578125" style="16" customWidth="1"/>
    <col min="514" max="517" width="9.140625" style="16"/>
    <col min="518" max="518" width="23.28515625" style="16" customWidth="1"/>
    <col min="519" max="519" width="13.28515625" style="16" customWidth="1"/>
    <col min="520" max="768" width="9.140625" style="16"/>
    <col min="769" max="769" width="12.42578125" style="16" customWidth="1"/>
    <col min="770" max="773" width="9.140625" style="16"/>
    <col min="774" max="774" width="23.28515625" style="16" customWidth="1"/>
    <col min="775" max="775" width="13.28515625" style="16" customWidth="1"/>
    <col min="776" max="1024" width="9.140625" style="16"/>
    <col min="1025" max="1025" width="12.42578125" style="16" customWidth="1"/>
    <col min="1026" max="1029" width="9.140625" style="16"/>
    <col min="1030" max="1030" width="23.28515625" style="16" customWidth="1"/>
    <col min="1031" max="1031" width="13.28515625" style="16" customWidth="1"/>
    <col min="1032" max="1280" width="9.140625" style="16"/>
    <col min="1281" max="1281" width="12.42578125" style="16" customWidth="1"/>
    <col min="1282" max="1285" width="9.140625" style="16"/>
    <col min="1286" max="1286" width="23.28515625" style="16" customWidth="1"/>
    <col min="1287" max="1287" width="13.28515625" style="16" customWidth="1"/>
    <col min="1288" max="1536" width="9.140625" style="16"/>
    <col min="1537" max="1537" width="12.42578125" style="16" customWidth="1"/>
    <col min="1538" max="1541" width="9.140625" style="16"/>
    <col min="1542" max="1542" width="23.28515625" style="16" customWidth="1"/>
    <col min="1543" max="1543" width="13.28515625" style="16" customWidth="1"/>
    <col min="1544" max="1792" width="9.140625" style="16"/>
    <col min="1793" max="1793" width="12.42578125" style="16" customWidth="1"/>
    <col min="1794" max="1797" width="9.140625" style="16"/>
    <col min="1798" max="1798" width="23.28515625" style="16" customWidth="1"/>
    <col min="1799" max="1799" width="13.28515625" style="16" customWidth="1"/>
    <col min="1800" max="2048" width="9.140625" style="16"/>
    <col min="2049" max="2049" width="12.42578125" style="16" customWidth="1"/>
    <col min="2050" max="2053" width="9.140625" style="16"/>
    <col min="2054" max="2054" width="23.28515625" style="16" customWidth="1"/>
    <col min="2055" max="2055" width="13.28515625" style="16" customWidth="1"/>
    <col min="2056" max="2304" width="9.140625" style="16"/>
    <col min="2305" max="2305" width="12.42578125" style="16" customWidth="1"/>
    <col min="2306" max="2309" width="9.140625" style="16"/>
    <col min="2310" max="2310" width="23.28515625" style="16" customWidth="1"/>
    <col min="2311" max="2311" width="13.28515625" style="16" customWidth="1"/>
    <col min="2312" max="2560" width="9.140625" style="16"/>
    <col min="2561" max="2561" width="12.42578125" style="16" customWidth="1"/>
    <col min="2562" max="2565" width="9.140625" style="16"/>
    <col min="2566" max="2566" width="23.28515625" style="16" customWidth="1"/>
    <col min="2567" max="2567" width="13.28515625" style="16" customWidth="1"/>
    <col min="2568" max="2816" width="9.140625" style="16"/>
    <col min="2817" max="2817" width="12.42578125" style="16" customWidth="1"/>
    <col min="2818" max="2821" width="9.140625" style="16"/>
    <col min="2822" max="2822" width="23.28515625" style="16" customWidth="1"/>
    <col min="2823" max="2823" width="13.28515625" style="16" customWidth="1"/>
    <col min="2824" max="3072" width="9.140625" style="16"/>
    <col min="3073" max="3073" width="12.42578125" style="16" customWidth="1"/>
    <col min="3074" max="3077" width="9.140625" style="16"/>
    <col min="3078" max="3078" width="23.28515625" style="16" customWidth="1"/>
    <col min="3079" max="3079" width="13.28515625" style="16" customWidth="1"/>
    <col min="3080" max="3328" width="9.140625" style="16"/>
    <col min="3329" max="3329" width="12.42578125" style="16" customWidth="1"/>
    <col min="3330" max="3333" width="9.140625" style="16"/>
    <col min="3334" max="3334" width="23.28515625" style="16" customWidth="1"/>
    <col min="3335" max="3335" width="13.28515625" style="16" customWidth="1"/>
    <col min="3336" max="3584" width="9.140625" style="16"/>
    <col min="3585" max="3585" width="12.42578125" style="16" customWidth="1"/>
    <col min="3586" max="3589" width="9.140625" style="16"/>
    <col min="3590" max="3590" width="23.28515625" style="16" customWidth="1"/>
    <col min="3591" max="3591" width="13.28515625" style="16" customWidth="1"/>
    <col min="3592" max="3840" width="9.140625" style="16"/>
    <col min="3841" max="3841" width="12.42578125" style="16" customWidth="1"/>
    <col min="3842" max="3845" width="9.140625" style="16"/>
    <col min="3846" max="3846" width="23.28515625" style="16" customWidth="1"/>
    <col min="3847" max="3847" width="13.28515625" style="16" customWidth="1"/>
    <col min="3848" max="4096" width="9.140625" style="16"/>
    <col min="4097" max="4097" width="12.42578125" style="16" customWidth="1"/>
    <col min="4098" max="4101" width="9.140625" style="16"/>
    <col min="4102" max="4102" width="23.28515625" style="16" customWidth="1"/>
    <col min="4103" max="4103" width="13.28515625" style="16" customWidth="1"/>
    <col min="4104" max="4352" width="9.140625" style="16"/>
    <col min="4353" max="4353" width="12.42578125" style="16" customWidth="1"/>
    <col min="4354" max="4357" width="9.140625" style="16"/>
    <col min="4358" max="4358" width="23.28515625" style="16" customWidth="1"/>
    <col min="4359" max="4359" width="13.28515625" style="16" customWidth="1"/>
    <col min="4360" max="4608" width="9.140625" style="16"/>
    <col min="4609" max="4609" width="12.42578125" style="16" customWidth="1"/>
    <col min="4610" max="4613" width="9.140625" style="16"/>
    <col min="4614" max="4614" width="23.28515625" style="16" customWidth="1"/>
    <col min="4615" max="4615" width="13.28515625" style="16" customWidth="1"/>
    <col min="4616" max="4864" width="9.140625" style="16"/>
    <col min="4865" max="4865" width="12.42578125" style="16" customWidth="1"/>
    <col min="4866" max="4869" width="9.140625" style="16"/>
    <col min="4870" max="4870" width="23.28515625" style="16" customWidth="1"/>
    <col min="4871" max="4871" width="13.28515625" style="16" customWidth="1"/>
    <col min="4872" max="5120" width="9.140625" style="16"/>
    <col min="5121" max="5121" width="12.42578125" style="16" customWidth="1"/>
    <col min="5122" max="5125" width="9.140625" style="16"/>
    <col min="5126" max="5126" width="23.28515625" style="16" customWidth="1"/>
    <col min="5127" max="5127" width="13.28515625" style="16" customWidth="1"/>
    <col min="5128" max="5376" width="9.140625" style="16"/>
    <col min="5377" max="5377" width="12.42578125" style="16" customWidth="1"/>
    <col min="5378" max="5381" width="9.140625" style="16"/>
    <col min="5382" max="5382" width="23.28515625" style="16" customWidth="1"/>
    <col min="5383" max="5383" width="13.28515625" style="16" customWidth="1"/>
    <col min="5384" max="5632" width="9.140625" style="16"/>
    <col min="5633" max="5633" width="12.42578125" style="16" customWidth="1"/>
    <col min="5634" max="5637" width="9.140625" style="16"/>
    <col min="5638" max="5638" width="23.28515625" style="16" customWidth="1"/>
    <col min="5639" max="5639" width="13.28515625" style="16" customWidth="1"/>
    <col min="5640" max="5888" width="9.140625" style="16"/>
    <col min="5889" max="5889" width="12.42578125" style="16" customWidth="1"/>
    <col min="5890" max="5893" width="9.140625" style="16"/>
    <col min="5894" max="5894" width="23.28515625" style="16" customWidth="1"/>
    <col min="5895" max="5895" width="13.28515625" style="16" customWidth="1"/>
    <col min="5896" max="6144" width="9.140625" style="16"/>
    <col min="6145" max="6145" width="12.42578125" style="16" customWidth="1"/>
    <col min="6146" max="6149" width="9.140625" style="16"/>
    <col min="6150" max="6150" width="23.28515625" style="16" customWidth="1"/>
    <col min="6151" max="6151" width="13.28515625" style="16" customWidth="1"/>
    <col min="6152" max="6400" width="9.140625" style="16"/>
    <col min="6401" max="6401" width="12.42578125" style="16" customWidth="1"/>
    <col min="6402" max="6405" width="9.140625" style="16"/>
    <col min="6406" max="6406" width="23.28515625" style="16" customWidth="1"/>
    <col min="6407" max="6407" width="13.28515625" style="16" customWidth="1"/>
    <col min="6408" max="6656" width="9.140625" style="16"/>
    <col min="6657" max="6657" width="12.42578125" style="16" customWidth="1"/>
    <col min="6658" max="6661" width="9.140625" style="16"/>
    <col min="6662" max="6662" width="23.28515625" style="16" customWidth="1"/>
    <col min="6663" max="6663" width="13.28515625" style="16" customWidth="1"/>
    <col min="6664" max="6912" width="9.140625" style="16"/>
    <col min="6913" max="6913" width="12.42578125" style="16" customWidth="1"/>
    <col min="6914" max="6917" width="9.140625" style="16"/>
    <col min="6918" max="6918" width="23.28515625" style="16" customWidth="1"/>
    <col min="6919" max="6919" width="13.28515625" style="16" customWidth="1"/>
    <col min="6920" max="7168" width="9.140625" style="16"/>
    <col min="7169" max="7169" width="12.42578125" style="16" customWidth="1"/>
    <col min="7170" max="7173" width="9.140625" style="16"/>
    <col min="7174" max="7174" width="23.28515625" style="16" customWidth="1"/>
    <col min="7175" max="7175" width="13.28515625" style="16" customWidth="1"/>
    <col min="7176" max="7424" width="9.140625" style="16"/>
    <col min="7425" max="7425" width="12.42578125" style="16" customWidth="1"/>
    <col min="7426" max="7429" width="9.140625" style="16"/>
    <col min="7430" max="7430" width="23.28515625" style="16" customWidth="1"/>
    <col min="7431" max="7431" width="13.28515625" style="16" customWidth="1"/>
    <col min="7432" max="7680" width="9.140625" style="16"/>
    <col min="7681" max="7681" width="12.42578125" style="16" customWidth="1"/>
    <col min="7682" max="7685" width="9.140625" style="16"/>
    <col min="7686" max="7686" width="23.28515625" style="16" customWidth="1"/>
    <col min="7687" max="7687" width="13.28515625" style="16" customWidth="1"/>
    <col min="7688" max="7936" width="9.140625" style="16"/>
    <col min="7937" max="7937" width="12.42578125" style="16" customWidth="1"/>
    <col min="7938" max="7941" width="9.140625" style="16"/>
    <col min="7942" max="7942" width="23.28515625" style="16" customWidth="1"/>
    <col min="7943" max="7943" width="13.28515625" style="16" customWidth="1"/>
    <col min="7944" max="8192" width="9.140625" style="16"/>
    <col min="8193" max="8193" width="12.42578125" style="16" customWidth="1"/>
    <col min="8194" max="8197" width="9.140625" style="16"/>
    <col min="8198" max="8198" width="23.28515625" style="16" customWidth="1"/>
    <col min="8199" max="8199" width="13.28515625" style="16" customWidth="1"/>
    <col min="8200" max="8448" width="9.140625" style="16"/>
    <col min="8449" max="8449" width="12.42578125" style="16" customWidth="1"/>
    <col min="8450" max="8453" width="9.140625" style="16"/>
    <col min="8454" max="8454" width="23.28515625" style="16" customWidth="1"/>
    <col min="8455" max="8455" width="13.28515625" style="16" customWidth="1"/>
    <col min="8456" max="8704" width="9.140625" style="16"/>
    <col min="8705" max="8705" width="12.42578125" style="16" customWidth="1"/>
    <col min="8706" max="8709" width="9.140625" style="16"/>
    <col min="8710" max="8710" width="23.28515625" style="16" customWidth="1"/>
    <col min="8711" max="8711" width="13.28515625" style="16" customWidth="1"/>
    <col min="8712" max="8960" width="9.140625" style="16"/>
    <col min="8961" max="8961" width="12.42578125" style="16" customWidth="1"/>
    <col min="8962" max="8965" width="9.140625" style="16"/>
    <col min="8966" max="8966" width="23.28515625" style="16" customWidth="1"/>
    <col min="8967" max="8967" width="13.28515625" style="16" customWidth="1"/>
    <col min="8968" max="9216" width="9.140625" style="16"/>
    <col min="9217" max="9217" width="12.42578125" style="16" customWidth="1"/>
    <col min="9218" max="9221" width="9.140625" style="16"/>
    <col min="9222" max="9222" width="23.28515625" style="16" customWidth="1"/>
    <col min="9223" max="9223" width="13.28515625" style="16" customWidth="1"/>
    <col min="9224" max="9472" width="9.140625" style="16"/>
    <col min="9473" max="9473" width="12.42578125" style="16" customWidth="1"/>
    <col min="9474" max="9477" width="9.140625" style="16"/>
    <col min="9478" max="9478" width="23.28515625" style="16" customWidth="1"/>
    <col min="9479" max="9479" width="13.28515625" style="16" customWidth="1"/>
    <col min="9480" max="9728" width="9.140625" style="16"/>
    <col min="9729" max="9729" width="12.42578125" style="16" customWidth="1"/>
    <col min="9730" max="9733" width="9.140625" style="16"/>
    <col min="9734" max="9734" width="23.28515625" style="16" customWidth="1"/>
    <col min="9735" max="9735" width="13.28515625" style="16" customWidth="1"/>
    <col min="9736" max="9984" width="9.140625" style="16"/>
    <col min="9985" max="9985" width="12.42578125" style="16" customWidth="1"/>
    <col min="9986" max="9989" width="9.140625" style="16"/>
    <col min="9990" max="9990" width="23.28515625" style="16" customWidth="1"/>
    <col min="9991" max="9991" width="13.28515625" style="16" customWidth="1"/>
    <col min="9992" max="10240" width="9.140625" style="16"/>
    <col min="10241" max="10241" width="12.42578125" style="16" customWidth="1"/>
    <col min="10242" max="10245" width="9.140625" style="16"/>
    <col min="10246" max="10246" width="23.28515625" style="16" customWidth="1"/>
    <col min="10247" max="10247" width="13.28515625" style="16" customWidth="1"/>
    <col min="10248" max="10496" width="9.140625" style="16"/>
    <col min="10497" max="10497" width="12.42578125" style="16" customWidth="1"/>
    <col min="10498" max="10501" width="9.140625" style="16"/>
    <col min="10502" max="10502" width="23.28515625" style="16" customWidth="1"/>
    <col min="10503" max="10503" width="13.28515625" style="16" customWidth="1"/>
    <col min="10504" max="10752" width="9.140625" style="16"/>
    <col min="10753" max="10753" width="12.42578125" style="16" customWidth="1"/>
    <col min="10754" max="10757" width="9.140625" style="16"/>
    <col min="10758" max="10758" width="23.28515625" style="16" customWidth="1"/>
    <col min="10759" max="10759" width="13.28515625" style="16" customWidth="1"/>
    <col min="10760" max="11008" width="9.140625" style="16"/>
    <col min="11009" max="11009" width="12.42578125" style="16" customWidth="1"/>
    <col min="11010" max="11013" width="9.140625" style="16"/>
    <col min="11014" max="11014" width="23.28515625" style="16" customWidth="1"/>
    <col min="11015" max="11015" width="13.28515625" style="16" customWidth="1"/>
    <col min="11016" max="11264" width="9.140625" style="16"/>
    <col min="11265" max="11265" width="12.42578125" style="16" customWidth="1"/>
    <col min="11266" max="11269" width="9.140625" style="16"/>
    <col min="11270" max="11270" width="23.28515625" style="16" customWidth="1"/>
    <col min="11271" max="11271" width="13.28515625" style="16" customWidth="1"/>
    <col min="11272" max="11520" width="9.140625" style="16"/>
    <col min="11521" max="11521" width="12.42578125" style="16" customWidth="1"/>
    <col min="11522" max="11525" width="9.140625" style="16"/>
    <col min="11526" max="11526" width="23.28515625" style="16" customWidth="1"/>
    <col min="11527" max="11527" width="13.28515625" style="16" customWidth="1"/>
    <col min="11528" max="11776" width="9.140625" style="16"/>
    <col min="11777" max="11777" width="12.42578125" style="16" customWidth="1"/>
    <col min="11778" max="11781" width="9.140625" style="16"/>
    <col min="11782" max="11782" width="23.28515625" style="16" customWidth="1"/>
    <col min="11783" max="11783" width="13.28515625" style="16" customWidth="1"/>
    <col min="11784" max="12032" width="9.140625" style="16"/>
    <col min="12033" max="12033" width="12.42578125" style="16" customWidth="1"/>
    <col min="12034" max="12037" width="9.140625" style="16"/>
    <col min="12038" max="12038" width="23.28515625" style="16" customWidth="1"/>
    <col min="12039" max="12039" width="13.28515625" style="16" customWidth="1"/>
    <col min="12040" max="12288" width="9.140625" style="16"/>
    <col min="12289" max="12289" width="12.42578125" style="16" customWidth="1"/>
    <col min="12290" max="12293" width="9.140625" style="16"/>
    <col min="12294" max="12294" width="23.28515625" style="16" customWidth="1"/>
    <col min="12295" max="12295" width="13.28515625" style="16" customWidth="1"/>
    <col min="12296" max="12544" width="9.140625" style="16"/>
    <col min="12545" max="12545" width="12.42578125" style="16" customWidth="1"/>
    <col min="12546" max="12549" width="9.140625" style="16"/>
    <col min="12550" max="12550" width="23.28515625" style="16" customWidth="1"/>
    <col min="12551" max="12551" width="13.28515625" style="16" customWidth="1"/>
    <col min="12552" max="12800" width="9.140625" style="16"/>
    <col min="12801" max="12801" width="12.42578125" style="16" customWidth="1"/>
    <col min="12802" max="12805" width="9.140625" style="16"/>
    <col min="12806" max="12806" width="23.28515625" style="16" customWidth="1"/>
    <col min="12807" max="12807" width="13.28515625" style="16" customWidth="1"/>
    <col min="12808" max="13056" width="9.140625" style="16"/>
    <col min="13057" max="13057" width="12.42578125" style="16" customWidth="1"/>
    <col min="13058" max="13061" width="9.140625" style="16"/>
    <col min="13062" max="13062" width="23.28515625" style="16" customWidth="1"/>
    <col min="13063" max="13063" width="13.28515625" style="16" customWidth="1"/>
    <col min="13064" max="13312" width="9.140625" style="16"/>
    <col min="13313" max="13313" width="12.42578125" style="16" customWidth="1"/>
    <col min="13314" max="13317" width="9.140625" style="16"/>
    <col min="13318" max="13318" width="23.28515625" style="16" customWidth="1"/>
    <col min="13319" max="13319" width="13.28515625" style="16" customWidth="1"/>
    <col min="13320" max="13568" width="9.140625" style="16"/>
    <col min="13569" max="13569" width="12.42578125" style="16" customWidth="1"/>
    <col min="13570" max="13573" width="9.140625" style="16"/>
    <col min="13574" max="13574" width="23.28515625" style="16" customWidth="1"/>
    <col min="13575" max="13575" width="13.28515625" style="16" customWidth="1"/>
    <col min="13576" max="13824" width="9.140625" style="16"/>
    <col min="13825" max="13825" width="12.42578125" style="16" customWidth="1"/>
    <col min="13826" max="13829" width="9.140625" style="16"/>
    <col min="13830" max="13830" width="23.28515625" style="16" customWidth="1"/>
    <col min="13831" max="13831" width="13.28515625" style="16" customWidth="1"/>
    <col min="13832" max="14080" width="9.140625" style="16"/>
    <col min="14081" max="14081" width="12.42578125" style="16" customWidth="1"/>
    <col min="14082" max="14085" width="9.140625" style="16"/>
    <col min="14086" max="14086" width="23.28515625" style="16" customWidth="1"/>
    <col min="14087" max="14087" width="13.28515625" style="16" customWidth="1"/>
    <col min="14088" max="14336" width="9.140625" style="16"/>
    <col min="14337" max="14337" width="12.42578125" style="16" customWidth="1"/>
    <col min="14338" max="14341" width="9.140625" style="16"/>
    <col min="14342" max="14342" width="23.28515625" style="16" customWidth="1"/>
    <col min="14343" max="14343" width="13.28515625" style="16" customWidth="1"/>
    <col min="14344" max="14592" width="9.140625" style="16"/>
    <col min="14593" max="14593" width="12.42578125" style="16" customWidth="1"/>
    <col min="14594" max="14597" width="9.140625" style="16"/>
    <col min="14598" max="14598" width="23.28515625" style="16" customWidth="1"/>
    <col min="14599" max="14599" width="13.28515625" style="16" customWidth="1"/>
    <col min="14600" max="14848" width="9.140625" style="16"/>
    <col min="14849" max="14849" width="12.42578125" style="16" customWidth="1"/>
    <col min="14850" max="14853" width="9.140625" style="16"/>
    <col min="14854" max="14854" width="23.28515625" style="16" customWidth="1"/>
    <col min="14855" max="14855" width="13.28515625" style="16" customWidth="1"/>
    <col min="14856" max="15104" width="9.140625" style="16"/>
    <col min="15105" max="15105" width="12.42578125" style="16" customWidth="1"/>
    <col min="15106" max="15109" width="9.140625" style="16"/>
    <col min="15110" max="15110" width="23.28515625" style="16" customWidth="1"/>
    <col min="15111" max="15111" width="13.28515625" style="16" customWidth="1"/>
    <col min="15112" max="15360" width="9.140625" style="16"/>
    <col min="15361" max="15361" width="12.42578125" style="16" customWidth="1"/>
    <col min="15362" max="15365" width="9.140625" style="16"/>
    <col min="15366" max="15366" width="23.28515625" style="16" customWidth="1"/>
    <col min="15367" max="15367" width="13.28515625" style="16" customWidth="1"/>
    <col min="15368" max="15616" width="9.140625" style="16"/>
    <col min="15617" max="15617" width="12.42578125" style="16" customWidth="1"/>
    <col min="15618" max="15621" width="9.140625" style="16"/>
    <col min="15622" max="15622" width="23.28515625" style="16" customWidth="1"/>
    <col min="15623" max="15623" width="13.28515625" style="16" customWidth="1"/>
    <col min="15624" max="15872" width="9.140625" style="16"/>
    <col min="15873" max="15873" width="12.42578125" style="16" customWidth="1"/>
    <col min="15874" max="15877" width="9.140625" style="16"/>
    <col min="15878" max="15878" width="23.28515625" style="16" customWidth="1"/>
    <col min="15879" max="15879" width="13.28515625" style="16" customWidth="1"/>
    <col min="15880" max="16128" width="9.140625" style="16"/>
    <col min="16129" max="16129" width="12.42578125" style="16" customWidth="1"/>
    <col min="16130" max="16133" width="9.140625" style="16"/>
    <col min="16134" max="16134" width="23.28515625" style="16" customWidth="1"/>
    <col min="16135" max="16135" width="13.28515625" style="16" customWidth="1"/>
    <col min="16136" max="16384" width="9.140625" style="16"/>
  </cols>
  <sheetData>
    <row r="1" spans="1:15" s="13" customFormat="1" ht="14.25">
      <c r="A1" s="12"/>
      <c r="B1" s="12"/>
      <c r="C1" s="12"/>
      <c r="D1" s="12"/>
      <c r="E1" s="12"/>
      <c r="F1" s="12"/>
      <c r="G1" s="12"/>
    </row>
    <row r="2" spans="1:15" s="13" customFormat="1" ht="15">
      <c r="A2" s="301"/>
      <c r="B2" s="301"/>
      <c r="C2" s="301"/>
      <c r="D2" s="301"/>
      <c r="E2" s="301"/>
      <c r="F2" s="301"/>
      <c r="G2" s="301"/>
    </row>
    <row r="3" spans="1:15" s="13" customFormat="1" ht="15">
      <c r="A3" s="301"/>
      <c r="B3" s="301"/>
      <c r="C3" s="301"/>
      <c r="D3" s="301"/>
      <c r="E3" s="301"/>
      <c r="F3" s="301"/>
      <c r="G3" s="301"/>
    </row>
    <row r="4" spans="1:15" s="13" customFormat="1" ht="15">
      <c r="A4" s="301"/>
      <c r="B4" s="301"/>
      <c r="C4" s="301"/>
      <c r="D4" s="301"/>
      <c r="E4" s="301"/>
      <c r="F4" s="301"/>
      <c r="G4" s="301"/>
    </row>
    <row r="5" spans="1:15" s="13" customFormat="1" ht="15">
      <c r="A5" s="301"/>
      <c r="B5" s="301"/>
      <c r="C5" s="301"/>
      <c r="D5" s="301"/>
      <c r="E5" s="301"/>
      <c r="F5" s="301"/>
      <c r="G5" s="301"/>
    </row>
    <row r="6" spans="1:15" s="13" customFormat="1" ht="15">
      <c r="A6" s="14"/>
      <c r="B6" s="14"/>
      <c r="C6" s="14"/>
      <c r="D6" s="14"/>
      <c r="E6" s="14"/>
      <c r="F6" s="14"/>
      <c r="G6" s="14"/>
    </row>
    <row r="7" spans="1:15" s="13" customFormat="1" ht="15">
      <c r="A7" s="14"/>
      <c r="B7" s="14"/>
      <c r="C7" s="14"/>
      <c r="D7" s="14"/>
      <c r="E7" s="14"/>
      <c r="F7" s="14"/>
      <c r="G7" s="14"/>
    </row>
    <row r="8" spans="1:15" s="13" customFormat="1" ht="15">
      <c r="A8" s="14"/>
      <c r="B8" s="14"/>
      <c r="C8" s="14"/>
      <c r="D8" s="14"/>
      <c r="E8" s="14"/>
      <c r="F8" s="14"/>
      <c r="G8" s="14"/>
    </row>
    <row r="9" spans="1:15" s="261" customFormat="1" ht="15">
      <c r="A9" s="258" t="s">
        <v>219</v>
      </c>
      <c r="B9" s="259"/>
      <c r="C9" s="259"/>
      <c r="D9" s="259"/>
      <c r="E9" s="259"/>
      <c r="F9" s="259"/>
      <c r="G9" s="260"/>
      <c r="H9" s="260"/>
      <c r="I9" s="260"/>
    </row>
    <row r="10" spans="1:15" s="261" customFormat="1" ht="15">
      <c r="A10" s="258" t="s">
        <v>227</v>
      </c>
      <c r="B10" s="259"/>
      <c r="C10" s="259"/>
      <c r="D10" s="259"/>
      <c r="E10" s="259"/>
      <c r="F10" s="259"/>
      <c r="G10" s="260"/>
      <c r="H10" s="260"/>
      <c r="I10" s="260"/>
    </row>
    <row r="11" spans="1:15" s="107" customFormat="1" ht="15">
      <c r="A11" s="265" t="s">
        <v>224</v>
      </c>
      <c r="B11" s="265"/>
      <c r="C11" s="265"/>
      <c r="D11" s="265"/>
      <c r="E11" s="265"/>
      <c r="F11" s="265"/>
      <c r="G11" s="117"/>
      <c r="H11" s="117"/>
      <c r="I11" s="117"/>
      <c r="J11" s="117"/>
      <c r="K11" s="227"/>
      <c r="L11" s="227"/>
      <c r="O11" s="228"/>
    </row>
    <row r="12" spans="1:15" s="107" customFormat="1" ht="15">
      <c r="A12" s="116" t="s">
        <v>225</v>
      </c>
      <c r="B12" s="121"/>
      <c r="C12" s="121"/>
      <c r="D12" s="121"/>
      <c r="E12" s="121"/>
      <c r="F12" s="121"/>
      <c r="G12" s="118"/>
      <c r="H12" s="118"/>
      <c r="I12" s="118"/>
      <c r="J12" s="118"/>
      <c r="K12" s="119"/>
      <c r="L12" s="119"/>
      <c r="O12" s="228"/>
    </row>
    <row r="13" spans="1:15" s="13" customFormat="1" ht="15">
      <c r="A13" s="14"/>
      <c r="B13" s="14"/>
      <c r="C13" s="14"/>
      <c r="D13" s="14"/>
      <c r="E13" s="14"/>
      <c r="F13" s="14"/>
      <c r="G13" s="14"/>
    </row>
    <row r="14" spans="1:15" s="13" customFormat="1" ht="15">
      <c r="A14" s="311"/>
      <c r="B14" s="311"/>
      <c r="C14" s="311"/>
      <c r="D14" s="311"/>
      <c r="E14" s="311"/>
      <c r="F14" s="311"/>
      <c r="G14" s="311"/>
    </row>
    <row r="15" spans="1:15">
      <c r="A15" s="89"/>
      <c r="B15" s="89"/>
      <c r="C15" s="89"/>
      <c r="D15" s="89"/>
      <c r="E15" s="89"/>
      <c r="F15" s="89"/>
      <c r="G15" s="89"/>
    </row>
    <row r="16" spans="1:15" ht="13.5" thickBot="1">
      <c r="A16" s="89"/>
      <c r="B16" s="89"/>
      <c r="C16" s="89"/>
      <c r="D16" s="89"/>
      <c r="E16" s="89"/>
      <c r="F16" s="89"/>
      <c r="G16" s="89"/>
    </row>
    <row r="17" spans="1:9">
      <c r="A17" s="248"/>
      <c r="B17" s="304" t="s">
        <v>16</v>
      </c>
      <c r="C17" s="306" t="s">
        <v>17</v>
      </c>
      <c r="D17" s="306"/>
      <c r="E17" s="306"/>
      <c r="F17" s="306"/>
      <c r="G17" s="307">
        <v>-1</v>
      </c>
    </row>
    <row r="18" spans="1:9">
      <c r="A18" s="249"/>
      <c r="B18" s="305"/>
      <c r="C18" s="309" t="s">
        <v>18</v>
      </c>
      <c r="D18" s="310"/>
      <c r="E18" s="310"/>
      <c r="F18" s="310"/>
      <c r="G18" s="308"/>
    </row>
    <row r="19" spans="1:9">
      <c r="A19" s="249"/>
      <c r="B19" s="238"/>
      <c r="C19" s="238"/>
      <c r="D19" s="238"/>
      <c r="E19" s="238"/>
      <c r="F19" s="238"/>
      <c r="G19" s="257"/>
    </row>
    <row r="20" spans="1:9">
      <c r="A20" s="243"/>
      <c r="B20" s="246"/>
      <c r="C20" s="246"/>
      <c r="D20" s="246"/>
      <c r="E20" s="246"/>
      <c r="F20" s="246"/>
      <c r="G20" s="247"/>
    </row>
    <row r="21" spans="1:9" s="232" customFormat="1" ht="20.100000000000001" customHeight="1">
      <c r="A21" s="229"/>
      <c r="B21" s="230" t="s">
        <v>19</v>
      </c>
      <c r="C21" s="230"/>
      <c r="D21" s="236"/>
      <c r="E21" s="230"/>
      <c r="F21" s="231"/>
      <c r="G21" s="236"/>
      <c r="I21" s="233"/>
    </row>
    <row r="22" spans="1:9" s="232" customFormat="1" ht="20.100000000000001" customHeight="1">
      <c r="A22" s="229"/>
      <c r="B22" s="230" t="s">
        <v>20</v>
      </c>
      <c r="C22" s="230"/>
      <c r="D22" s="236"/>
      <c r="E22" s="230"/>
      <c r="F22" s="231"/>
      <c r="G22" s="236"/>
      <c r="I22" s="233"/>
    </row>
    <row r="23" spans="1:9" s="232" customFormat="1" ht="20.100000000000001" customHeight="1">
      <c r="A23" s="229"/>
      <c r="B23" s="230" t="s">
        <v>21</v>
      </c>
      <c r="C23" s="230"/>
      <c r="D23" s="236"/>
      <c r="E23" s="230"/>
      <c r="F23" s="231"/>
      <c r="G23" s="236"/>
      <c r="I23" s="233"/>
    </row>
    <row r="24" spans="1:9" s="232" customFormat="1" ht="20.100000000000001" customHeight="1">
      <c r="A24" s="229"/>
      <c r="B24" s="230" t="s">
        <v>22</v>
      </c>
      <c r="C24" s="230"/>
      <c r="D24" s="236"/>
      <c r="E24" s="230"/>
      <c r="F24" s="231"/>
      <c r="G24" s="236"/>
      <c r="I24" s="233"/>
    </row>
    <row r="25" spans="1:9" s="232" customFormat="1" ht="20.100000000000001" customHeight="1">
      <c r="A25" s="229"/>
      <c r="B25" s="230" t="s">
        <v>23</v>
      </c>
      <c r="C25" s="230"/>
      <c r="D25" s="236"/>
      <c r="E25" s="230"/>
      <c r="F25" s="234"/>
      <c r="G25" s="236"/>
      <c r="I25" s="235"/>
    </row>
    <row r="26" spans="1:9" s="232" customFormat="1" ht="20.100000000000001" customHeight="1">
      <c r="A26" s="229"/>
      <c r="B26" s="230" t="s">
        <v>24</v>
      </c>
      <c r="C26" s="230"/>
      <c r="D26" s="236"/>
      <c r="E26" s="230"/>
      <c r="F26" s="231"/>
      <c r="G26" s="236"/>
      <c r="I26" s="233"/>
    </row>
    <row r="27" spans="1:9" s="232" customFormat="1" ht="20.100000000000001" customHeight="1">
      <c r="A27" s="229"/>
      <c r="B27" s="230" t="s">
        <v>25</v>
      </c>
      <c r="C27" s="230"/>
      <c r="D27" s="236"/>
      <c r="E27" s="230"/>
      <c r="F27" s="231"/>
      <c r="G27" s="236"/>
      <c r="I27" s="233"/>
    </row>
    <row r="28" spans="1:9" s="232" customFormat="1" ht="20.100000000000001" customHeight="1">
      <c r="A28" s="229"/>
      <c r="B28" s="230"/>
      <c r="C28" s="230" t="s">
        <v>26</v>
      </c>
      <c r="D28" s="236"/>
      <c r="E28" s="230"/>
      <c r="F28" s="231"/>
      <c r="G28" s="236"/>
      <c r="I28" s="233"/>
    </row>
    <row r="29" spans="1:9" s="232" customFormat="1" ht="20.100000000000001" customHeight="1">
      <c r="A29" s="229"/>
      <c r="B29" s="230"/>
      <c r="C29" s="230" t="s">
        <v>27</v>
      </c>
      <c r="D29" s="236"/>
      <c r="E29" s="230"/>
      <c r="F29" s="231"/>
      <c r="G29" s="236"/>
      <c r="I29" s="233"/>
    </row>
    <row r="30" spans="1:9" s="232" customFormat="1" ht="20.100000000000001" customHeight="1">
      <c r="A30" s="229"/>
      <c r="B30" s="230"/>
      <c r="C30" s="230" t="s">
        <v>28</v>
      </c>
      <c r="D30" s="236"/>
      <c r="E30" s="230"/>
      <c r="F30" s="231"/>
      <c r="G30" s="236"/>
      <c r="I30" s="233"/>
    </row>
    <row r="31" spans="1:9" s="232" customFormat="1" ht="20.100000000000001" customHeight="1">
      <c r="A31" s="229"/>
      <c r="B31" s="230"/>
      <c r="C31" s="230" t="s">
        <v>33</v>
      </c>
      <c r="D31" s="236"/>
      <c r="E31" s="230"/>
      <c r="F31" s="231"/>
      <c r="G31" s="236"/>
      <c r="I31" s="233"/>
    </row>
    <row r="32" spans="1:9">
      <c r="A32" s="237"/>
      <c r="B32" s="238"/>
      <c r="C32" s="238"/>
      <c r="D32" s="239"/>
      <c r="E32" s="238"/>
      <c r="F32" s="238"/>
      <c r="G32" s="239"/>
    </row>
    <row r="33" spans="1:7">
      <c r="A33" s="240"/>
      <c r="B33" s="241"/>
      <c r="C33" s="241"/>
      <c r="D33" s="242"/>
      <c r="E33" s="241"/>
      <c r="F33" s="241"/>
      <c r="G33" s="242"/>
    </row>
    <row r="34" spans="1:7" s="244" customFormat="1">
      <c r="A34" s="249"/>
      <c r="B34" s="305" t="s">
        <v>16</v>
      </c>
      <c r="C34" s="320" t="s">
        <v>139</v>
      </c>
      <c r="D34" s="321"/>
      <c r="E34" s="321"/>
      <c r="F34" s="321"/>
      <c r="G34" s="308">
        <v>-1</v>
      </c>
    </row>
    <row r="35" spans="1:7" s="245" customFormat="1">
      <c r="A35" s="253"/>
      <c r="B35" s="319"/>
      <c r="C35" s="323" t="s">
        <v>29</v>
      </c>
      <c r="D35" s="324"/>
      <c r="E35" s="324"/>
      <c r="F35" s="324"/>
      <c r="G35" s="322"/>
    </row>
    <row r="36" spans="1:7" ht="13.5" thickBot="1">
      <c r="A36" s="254"/>
      <c r="B36" s="255"/>
      <c r="C36" s="255"/>
      <c r="D36" s="255"/>
      <c r="E36" s="255"/>
      <c r="F36" s="255"/>
      <c r="G36" s="256"/>
    </row>
    <row r="37" spans="1:7">
      <c r="A37" s="248"/>
      <c r="B37" s="304" t="s">
        <v>16</v>
      </c>
      <c r="C37" s="306">
        <f xml:space="preserve"> (1 +F21+F22+F23+F24)*(1+F25)*(1+F26)</f>
        <v>1</v>
      </c>
      <c r="D37" s="306"/>
      <c r="E37" s="306"/>
      <c r="F37" s="306"/>
      <c r="G37" s="307">
        <v>-1</v>
      </c>
    </row>
    <row r="38" spans="1:7">
      <c r="A38" s="253"/>
      <c r="B38" s="319"/>
      <c r="C38" s="325">
        <f>(1-F27)</f>
        <v>1</v>
      </c>
      <c r="D38" s="325"/>
      <c r="E38" s="325"/>
      <c r="F38" s="325"/>
      <c r="G38" s="322"/>
    </row>
    <row r="39" spans="1:7" ht="13.5" thickBot="1">
      <c r="A39" s="250"/>
      <c r="B39" s="251"/>
      <c r="C39" s="251"/>
      <c r="D39" s="251"/>
      <c r="E39" s="251"/>
      <c r="F39" s="251"/>
      <c r="G39" s="252"/>
    </row>
    <row r="40" spans="1:7">
      <c r="A40" s="89"/>
      <c r="B40" s="312" t="s">
        <v>16</v>
      </c>
      <c r="C40" s="314"/>
      <c r="D40" s="314"/>
      <c r="E40" s="314"/>
      <c r="F40" s="315"/>
      <c r="G40" s="89"/>
    </row>
    <row r="41" spans="1:7" ht="13.5" thickBot="1">
      <c r="A41" s="89"/>
      <c r="B41" s="313"/>
      <c r="C41" s="316"/>
      <c r="D41" s="316"/>
      <c r="E41" s="316"/>
      <c r="F41" s="317"/>
      <c r="G41" s="89"/>
    </row>
    <row r="42" spans="1:7">
      <c r="A42" s="89"/>
      <c r="B42" s="89"/>
      <c r="C42" s="89"/>
      <c r="D42" s="89"/>
      <c r="E42" s="89"/>
      <c r="F42" s="89"/>
      <c r="G42" s="89"/>
    </row>
    <row r="43" spans="1:7">
      <c r="A43" s="89" t="s">
        <v>30</v>
      </c>
      <c r="B43" s="89"/>
      <c r="C43" s="89"/>
      <c r="D43" s="89"/>
      <c r="E43" s="89"/>
      <c r="F43" s="89"/>
      <c r="G43" s="89"/>
    </row>
    <row r="44" spans="1:7">
      <c r="A44" s="89"/>
      <c r="B44" s="89"/>
      <c r="C44" s="89"/>
      <c r="D44" s="89"/>
      <c r="E44" s="89"/>
      <c r="F44" s="89"/>
      <c r="G44" s="89"/>
    </row>
    <row r="45" spans="1:7">
      <c r="A45" s="318"/>
      <c r="B45" s="318"/>
      <c r="C45" s="318"/>
      <c r="D45" s="318"/>
      <c r="E45" s="318"/>
      <c r="F45" s="318"/>
      <c r="G45" s="318"/>
    </row>
  </sheetData>
  <mergeCells count="21">
    <mergeCell ref="B40:B41"/>
    <mergeCell ref="C40:F41"/>
    <mergeCell ref="A45:G45"/>
    <mergeCell ref="B34:B35"/>
    <mergeCell ref="C34:F34"/>
    <mergeCell ref="G34:G35"/>
    <mergeCell ref="C35:F35"/>
    <mergeCell ref="B37:B38"/>
    <mergeCell ref="C37:F37"/>
    <mergeCell ref="G37:G38"/>
    <mergeCell ref="C38:F38"/>
    <mergeCell ref="B17:B18"/>
    <mergeCell ref="C17:F17"/>
    <mergeCell ref="G17:G18"/>
    <mergeCell ref="C18:F18"/>
    <mergeCell ref="A2:G2"/>
    <mergeCell ref="A3:G3"/>
    <mergeCell ref="A4:G4"/>
    <mergeCell ref="A5:G5"/>
    <mergeCell ref="A14:G14"/>
    <mergeCell ref="A11:F11"/>
  </mergeCells>
  <printOptions horizontalCentered="1"/>
  <pageMargins left="0.39370078740157483" right="0.19685039370078741" top="0.59055118110236227" bottom="0.78740157480314965" header="0.19685039370078741" footer="0.19685039370078741"/>
  <pageSetup paperSize="9" scale="9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  <pageSetUpPr fitToPage="1"/>
  </sheetPr>
  <dimension ref="A1:J47"/>
  <sheetViews>
    <sheetView topLeftCell="A19" zoomScaleNormal="100" zoomScaleSheetLayoutView="100" workbookViewId="0">
      <selection activeCell="C38" sqref="C38:F38"/>
    </sheetView>
  </sheetViews>
  <sheetFormatPr defaultColWidth="9.140625" defaultRowHeight="12.75"/>
  <cols>
    <col min="1" max="1" width="12.42578125" style="9" customWidth="1"/>
    <col min="2" max="5" width="9.140625" style="9"/>
    <col min="6" max="6" width="23.42578125" style="9" customWidth="1"/>
    <col min="7" max="7" width="13.28515625" style="9" customWidth="1"/>
    <col min="8" max="8" width="9.140625" style="9" hidden="1" customWidth="1"/>
    <col min="9" max="9" width="9.5703125" style="9" hidden="1" customWidth="1"/>
    <col min="10" max="10" width="9.140625" style="9" hidden="1" customWidth="1"/>
    <col min="11" max="11" width="0" style="9" hidden="1" customWidth="1"/>
    <col min="12" max="256" width="9.140625" style="9"/>
    <col min="257" max="257" width="12.42578125" style="9" customWidth="1"/>
    <col min="258" max="261" width="9.140625" style="9"/>
    <col min="262" max="262" width="23.42578125" style="9" customWidth="1"/>
    <col min="263" max="263" width="13.28515625" style="9" customWidth="1"/>
    <col min="264" max="267" width="0" style="9" hidden="1" customWidth="1"/>
    <col min="268" max="512" width="9.140625" style="9"/>
    <col min="513" max="513" width="12.42578125" style="9" customWidth="1"/>
    <col min="514" max="517" width="9.140625" style="9"/>
    <col min="518" max="518" width="23.42578125" style="9" customWidth="1"/>
    <col min="519" max="519" width="13.28515625" style="9" customWidth="1"/>
    <col min="520" max="523" width="0" style="9" hidden="1" customWidth="1"/>
    <col min="524" max="768" width="9.140625" style="9"/>
    <col min="769" max="769" width="12.42578125" style="9" customWidth="1"/>
    <col min="770" max="773" width="9.140625" style="9"/>
    <col min="774" max="774" width="23.42578125" style="9" customWidth="1"/>
    <col min="775" max="775" width="13.28515625" style="9" customWidth="1"/>
    <col min="776" max="779" width="0" style="9" hidden="1" customWidth="1"/>
    <col min="780" max="1024" width="9.140625" style="9"/>
    <col min="1025" max="1025" width="12.42578125" style="9" customWidth="1"/>
    <col min="1026" max="1029" width="9.140625" style="9"/>
    <col min="1030" max="1030" width="23.42578125" style="9" customWidth="1"/>
    <col min="1031" max="1031" width="13.28515625" style="9" customWidth="1"/>
    <col min="1032" max="1035" width="0" style="9" hidden="1" customWidth="1"/>
    <col min="1036" max="1280" width="9.140625" style="9"/>
    <col min="1281" max="1281" width="12.42578125" style="9" customWidth="1"/>
    <col min="1282" max="1285" width="9.140625" style="9"/>
    <col min="1286" max="1286" width="23.42578125" style="9" customWidth="1"/>
    <col min="1287" max="1287" width="13.28515625" style="9" customWidth="1"/>
    <col min="1288" max="1291" width="0" style="9" hidden="1" customWidth="1"/>
    <col min="1292" max="1536" width="9.140625" style="9"/>
    <col min="1537" max="1537" width="12.42578125" style="9" customWidth="1"/>
    <col min="1538" max="1541" width="9.140625" style="9"/>
    <col min="1542" max="1542" width="23.42578125" style="9" customWidth="1"/>
    <col min="1543" max="1543" width="13.28515625" style="9" customWidth="1"/>
    <col min="1544" max="1547" width="0" style="9" hidden="1" customWidth="1"/>
    <col min="1548" max="1792" width="9.140625" style="9"/>
    <col min="1793" max="1793" width="12.42578125" style="9" customWidth="1"/>
    <col min="1794" max="1797" width="9.140625" style="9"/>
    <col min="1798" max="1798" width="23.42578125" style="9" customWidth="1"/>
    <col min="1799" max="1799" width="13.28515625" style="9" customWidth="1"/>
    <col min="1800" max="1803" width="0" style="9" hidden="1" customWidth="1"/>
    <col min="1804" max="2048" width="9.140625" style="9"/>
    <col min="2049" max="2049" width="12.42578125" style="9" customWidth="1"/>
    <col min="2050" max="2053" width="9.140625" style="9"/>
    <col min="2054" max="2054" width="23.42578125" style="9" customWidth="1"/>
    <col min="2055" max="2055" width="13.28515625" style="9" customWidth="1"/>
    <col min="2056" max="2059" width="0" style="9" hidden="1" customWidth="1"/>
    <col min="2060" max="2304" width="9.140625" style="9"/>
    <col min="2305" max="2305" width="12.42578125" style="9" customWidth="1"/>
    <col min="2306" max="2309" width="9.140625" style="9"/>
    <col min="2310" max="2310" width="23.42578125" style="9" customWidth="1"/>
    <col min="2311" max="2311" width="13.28515625" style="9" customWidth="1"/>
    <col min="2312" max="2315" width="0" style="9" hidden="1" customWidth="1"/>
    <col min="2316" max="2560" width="9.140625" style="9"/>
    <col min="2561" max="2561" width="12.42578125" style="9" customWidth="1"/>
    <col min="2562" max="2565" width="9.140625" style="9"/>
    <col min="2566" max="2566" width="23.42578125" style="9" customWidth="1"/>
    <col min="2567" max="2567" width="13.28515625" style="9" customWidth="1"/>
    <col min="2568" max="2571" width="0" style="9" hidden="1" customWidth="1"/>
    <col min="2572" max="2816" width="9.140625" style="9"/>
    <col min="2817" max="2817" width="12.42578125" style="9" customWidth="1"/>
    <col min="2818" max="2821" width="9.140625" style="9"/>
    <col min="2822" max="2822" width="23.42578125" style="9" customWidth="1"/>
    <col min="2823" max="2823" width="13.28515625" style="9" customWidth="1"/>
    <col min="2824" max="2827" width="0" style="9" hidden="1" customWidth="1"/>
    <col min="2828" max="3072" width="9.140625" style="9"/>
    <col min="3073" max="3073" width="12.42578125" style="9" customWidth="1"/>
    <col min="3074" max="3077" width="9.140625" style="9"/>
    <col min="3078" max="3078" width="23.42578125" style="9" customWidth="1"/>
    <col min="3079" max="3079" width="13.28515625" style="9" customWidth="1"/>
    <col min="3080" max="3083" width="0" style="9" hidden="1" customWidth="1"/>
    <col min="3084" max="3328" width="9.140625" style="9"/>
    <col min="3329" max="3329" width="12.42578125" style="9" customWidth="1"/>
    <col min="3330" max="3333" width="9.140625" style="9"/>
    <col min="3334" max="3334" width="23.42578125" style="9" customWidth="1"/>
    <col min="3335" max="3335" width="13.28515625" style="9" customWidth="1"/>
    <col min="3336" max="3339" width="0" style="9" hidden="1" customWidth="1"/>
    <col min="3340" max="3584" width="9.140625" style="9"/>
    <col min="3585" max="3585" width="12.42578125" style="9" customWidth="1"/>
    <col min="3586" max="3589" width="9.140625" style="9"/>
    <col min="3590" max="3590" width="23.42578125" style="9" customWidth="1"/>
    <col min="3591" max="3591" width="13.28515625" style="9" customWidth="1"/>
    <col min="3592" max="3595" width="0" style="9" hidden="1" customWidth="1"/>
    <col min="3596" max="3840" width="9.140625" style="9"/>
    <col min="3841" max="3841" width="12.42578125" style="9" customWidth="1"/>
    <col min="3842" max="3845" width="9.140625" style="9"/>
    <col min="3846" max="3846" width="23.42578125" style="9" customWidth="1"/>
    <col min="3847" max="3847" width="13.28515625" style="9" customWidth="1"/>
    <col min="3848" max="3851" width="0" style="9" hidden="1" customWidth="1"/>
    <col min="3852" max="4096" width="9.140625" style="9"/>
    <col min="4097" max="4097" width="12.42578125" style="9" customWidth="1"/>
    <col min="4098" max="4101" width="9.140625" style="9"/>
    <col min="4102" max="4102" width="23.42578125" style="9" customWidth="1"/>
    <col min="4103" max="4103" width="13.28515625" style="9" customWidth="1"/>
    <col min="4104" max="4107" width="0" style="9" hidden="1" customWidth="1"/>
    <col min="4108" max="4352" width="9.140625" style="9"/>
    <col min="4353" max="4353" width="12.42578125" style="9" customWidth="1"/>
    <col min="4354" max="4357" width="9.140625" style="9"/>
    <col min="4358" max="4358" width="23.42578125" style="9" customWidth="1"/>
    <col min="4359" max="4359" width="13.28515625" style="9" customWidth="1"/>
    <col min="4360" max="4363" width="0" style="9" hidden="1" customWidth="1"/>
    <col min="4364" max="4608" width="9.140625" style="9"/>
    <col min="4609" max="4609" width="12.42578125" style="9" customWidth="1"/>
    <col min="4610" max="4613" width="9.140625" style="9"/>
    <col min="4614" max="4614" width="23.42578125" style="9" customWidth="1"/>
    <col min="4615" max="4615" width="13.28515625" style="9" customWidth="1"/>
    <col min="4616" max="4619" width="0" style="9" hidden="1" customWidth="1"/>
    <col min="4620" max="4864" width="9.140625" style="9"/>
    <col min="4865" max="4865" width="12.42578125" style="9" customWidth="1"/>
    <col min="4866" max="4869" width="9.140625" style="9"/>
    <col min="4870" max="4870" width="23.42578125" style="9" customWidth="1"/>
    <col min="4871" max="4871" width="13.28515625" style="9" customWidth="1"/>
    <col min="4872" max="4875" width="0" style="9" hidden="1" customWidth="1"/>
    <col min="4876" max="5120" width="9.140625" style="9"/>
    <col min="5121" max="5121" width="12.42578125" style="9" customWidth="1"/>
    <col min="5122" max="5125" width="9.140625" style="9"/>
    <col min="5126" max="5126" width="23.42578125" style="9" customWidth="1"/>
    <col min="5127" max="5127" width="13.28515625" style="9" customWidth="1"/>
    <col min="5128" max="5131" width="0" style="9" hidden="1" customWidth="1"/>
    <col min="5132" max="5376" width="9.140625" style="9"/>
    <col min="5377" max="5377" width="12.42578125" style="9" customWidth="1"/>
    <col min="5378" max="5381" width="9.140625" style="9"/>
    <col min="5382" max="5382" width="23.42578125" style="9" customWidth="1"/>
    <col min="5383" max="5383" width="13.28515625" style="9" customWidth="1"/>
    <col min="5384" max="5387" width="0" style="9" hidden="1" customWidth="1"/>
    <col min="5388" max="5632" width="9.140625" style="9"/>
    <col min="5633" max="5633" width="12.42578125" style="9" customWidth="1"/>
    <col min="5634" max="5637" width="9.140625" style="9"/>
    <col min="5638" max="5638" width="23.42578125" style="9" customWidth="1"/>
    <col min="5639" max="5639" width="13.28515625" style="9" customWidth="1"/>
    <col min="5640" max="5643" width="0" style="9" hidden="1" customWidth="1"/>
    <col min="5644" max="5888" width="9.140625" style="9"/>
    <col min="5889" max="5889" width="12.42578125" style="9" customWidth="1"/>
    <col min="5890" max="5893" width="9.140625" style="9"/>
    <col min="5894" max="5894" width="23.42578125" style="9" customWidth="1"/>
    <col min="5895" max="5895" width="13.28515625" style="9" customWidth="1"/>
    <col min="5896" max="5899" width="0" style="9" hidden="1" customWidth="1"/>
    <col min="5900" max="6144" width="9.140625" style="9"/>
    <col min="6145" max="6145" width="12.42578125" style="9" customWidth="1"/>
    <col min="6146" max="6149" width="9.140625" style="9"/>
    <col min="6150" max="6150" width="23.42578125" style="9" customWidth="1"/>
    <col min="6151" max="6151" width="13.28515625" style="9" customWidth="1"/>
    <col min="6152" max="6155" width="0" style="9" hidden="1" customWidth="1"/>
    <col min="6156" max="6400" width="9.140625" style="9"/>
    <col min="6401" max="6401" width="12.42578125" style="9" customWidth="1"/>
    <col min="6402" max="6405" width="9.140625" style="9"/>
    <col min="6406" max="6406" width="23.42578125" style="9" customWidth="1"/>
    <col min="6407" max="6407" width="13.28515625" style="9" customWidth="1"/>
    <col min="6408" max="6411" width="0" style="9" hidden="1" customWidth="1"/>
    <col min="6412" max="6656" width="9.140625" style="9"/>
    <col min="6657" max="6657" width="12.42578125" style="9" customWidth="1"/>
    <col min="6658" max="6661" width="9.140625" style="9"/>
    <col min="6662" max="6662" width="23.42578125" style="9" customWidth="1"/>
    <col min="6663" max="6663" width="13.28515625" style="9" customWidth="1"/>
    <col min="6664" max="6667" width="0" style="9" hidden="1" customWidth="1"/>
    <col min="6668" max="6912" width="9.140625" style="9"/>
    <col min="6913" max="6913" width="12.42578125" style="9" customWidth="1"/>
    <col min="6914" max="6917" width="9.140625" style="9"/>
    <col min="6918" max="6918" width="23.42578125" style="9" customWidth="1"/>
    <col min="6919" max="6919" width="13.28515625" style="9" customWidth="1"/>
    <col min="6920" max="6923" width="0" style="9" hidden="1" customWidth="1"/>
    <col min="6924" max="7168" width="9.140625" style="9"/>
    <col min="7169" max="7169" width="12.42578125" style="9" customWidth="1"/>
    <col min="7170" max="7173" width="9.140625" style="9"/>
    <col min="7174" max="7174" width="23.42578125" style="9" customWidth="1"/>
    <col min="7175" max="7175" width="13.28515625" style="9" customWidth="1"/>
    <col min="7176" max="7179" width="0" style="9" hidden="1" customWidth="1"/>
    <col min="7180" max="7424" width="9.140625" style="9"/>
    <col min="7425" max="7425" width="12.42578125" style="9" customWidth="1"/>
    <col min="7426" max="7429" width="9.140625" style="9"/>
    <col min="7430" max="7430" width="23.42578125" style="9" customWidth="1"/>
    <col min="7431" max="7431" width="13.28515625" style="9" customWidth="1"/>
    <col min="7432" max="7435" width="0" style="9" hidden="1" customWidth="1"/>
    <col min="7436" max="7680" width="9.140625" style="9"/>
    <col min="7681" max="7681" width="12.42578125" style="9" customWidth="1"/>
    <col min="7682" max="7685" width="9.140625" style="9"/>
    <col min="7686" max="7686" width="23.42578125" style="9" customWidth="1"/>
    <col min="7687" max="7687" width="13.28515625" style="9" customWidth="1"/>
    <col min="7688" max="7691" width="0" style="9" hidden="1" customWidth="1"/>
    <col min="7692" max="7936" width="9.140625" style="9"/>
    <col min="7937" max="7937" width="12.42578125" style="9" customWidth="1"/>
    <col min="7938" max="7941" width="9.140625" style="9"/>
    <col min="7942" max="7942" width="23.42578125" style="9" customWidth="1"/>
    <col min="7943" max="7943" width="13.28515625" style="9" customWidth="1"/>
    <col min="7944" max="7947" width="0" style="9" hidden="1" customWidth="1"/>
    <col min="7948" max="8192" width="9.140625" style="9"/>
    <col min="8193" max="8193" width="12.42578125" style="9" customWidth="1"/>
    <col min="8194" max="8197" width="9.140625" style="9"/>
    <col min="8198" max="8198" width="23.42578125" style="9" customWidth="1"/>
    <col min="8199" max="8199" width="13.28515625" style="9" customWidth="1"/>
    <col min="8200" max="8203" width="0" style="9" hidden="1" customWidth="1"/>
    <col min="8204" max="8448" width="9.140625" style="9"/>
    <col min="8449" max="8449" width="12.42578125" style="9" customWidth="1"/>
    <col min="8450" max="8453" width="9.140625" style="9"/>
    <col min="8454" max="8454" width="23.42578125" style="9" customWidth="1"/>
    <col min="8455" max="8455" width="13.28515625" style="9" customWidth="1"/>
    <col min="8456" max="8459" width="0" style="9" hidden="1" customWidth="1"/>
    <col min="8460" max="8704" width="9.140625" style="9"/>
    <col min="8705" max="8705" width="12.42578125" style="9" customWidth="1"/>
    <col min="8706" max="8709" width="9.140625" style="9"/>
    <col min="8710" max="8710" width="23.42578125" style="9" customWidth="1"/>
    <col min="8711" max="8711" width="13.28515625" style="9" customWidth="1"/>
    <col min="8712" max="8715" width="0" style="9" hidden="1" customWidth="1"/>
    <col min="8716" max="8960" width="9.140625" style="9"/>
    <col min="8961" max="8961" width="12.42578125" style="9" customWidth="1"/>
    <col min="8962" max="8965" width="9.140625" style="9"/>
    <col min="8966" max="8966" width="23.42578125" style="9" customWidth="1"/>
    <col min="8967" max="8967" width="13.28515625" style="9" customWidth="1"/>
    <col min="8968" max="8971" width="0" style="9" hidden="1" customWidth="1"/>
    <col min="8972" max="9216" width="9.140625" style="9"/>
    <col min="9217" max="9217" width="12.42578125" style="9" customWidth="1"/>
    <col min="9218" max="9221" width="9.140625" style="9"/>
    <col min="9222" max="9222" width="23.42578125" style="9" customWidth="1"/>
    <col min="9223" max="9223" width="13.28515625" style="9" customWidth="1"/>
    <col min="9224" max="9227" width="0" style="9" hidden="1" customWidth="1"/>
    <col min="9228" max="9472" width="9.140625" style="9"/>
    <col min="9473" max="9473" width="12.42578125" style="9" customWidth="1"/>
    <col min="9474" max="9477" width="9.140625" style="9"/>
    <col min="9478" max="9478" width="23.42578125" style="9" customWidth="1"/>
    <col min="9479" max="9479" width="13.28515625" style="9" customWidth="1"/>
    <col min="9480" max="9483" width="0" style="9" hidden="1" customWidth="1"/>
    <col min="9484" max="9728" width="9.140625" style="9"/>
    <col min="9729" max="9729" width="12.42578125" style="9" customWidth="1"/>
    <col min="9730" max="9733" width="9.140625" style="9"/>
    <col min="9734" max="9734" width="23.42578125" style="9" customWidth="1"/>
    <col min="9735" max="9735" width="13.28515625" style="9" customWidth="1"/>
    <col min="9736" max="9739" width="0" style="9" hidden="1" customWidth="1"/>
    <col min="9740" max="9984" width="9.140625" style="9"/>
    <col min="9985" max="9985" width="12.42578125" style="9" customWidth="1"/>
    <col min="9986" max="9989" width="9.140625" style="9"/>
    <col min="9990" max="9990" width="23.42578125" style="9" customWidth="1"/>
    <col min="9991" max="9991" width="13.28515625" style="9" customWidth="1"/>
    <col min="9992" max="9995" width="0" style="9" hidden="1" customWidth="1"/>
    <col min="9996" max="10240" width="9.140625" style="9"/>
    <col min="10241" max="10241" width="12.42578125" style="9" customWidth="1"/>
    <col min="10242" max="10245" width="9.140625" style="9"/>
    <col min="10246" max="10246" width="23.42578125" style="9" customWidth="1"/>
    <col min="10247" max="10247" width="13.28515625" style="9" customWidth="1"/>
    <col min="10248" max="10251" width="0" style="9" hidden="1" customWidth="1"/>
    <col min="10252" max="10496" width="9.140625" style="9"/>
    <col min="10497" max="10497" width="12.42578125" style="9" customWidth="1"/>
    <col min="10498" max="10501" width="9.140625" style="9"/>
    <col min="10502" max="10502" width="23.42578125" style="9" customWidth="1"/>
    <col min="10503" max="10503" width="13.28515625" style="9" customWidth="1"/>
    <col min="10504" max="10507" width="0" style="9" hidden="1" customWidth="1"/>
    <col min="10508" max="10752" width="9.140625" style="9"/>
    <col min="10753" max="10753" width="12.42578125" style="9" customWidth="1"/>
    <col min="10754" max="10757" width="9.140625" style="9"/>
    <col min="10758" max="10758" width="23.42578125" style="9" customWidth="1"/>
    <col min="10759" max="10759" width="13.28515625" style="9" customWidth="1"/>
    <col min="10760" max="10763" width="0" style="9" hidden="1" customWidth="1"/>
    <col min="10764" max="11008" width="9.140625" style="9"/>
    <col min="11009" max="11009" width="12.42578125" style="9" customWidth="1"/>
    <col min="11010" max="11013" width="9.140625" style="9"/>
    <col min="11014" max="11014" width="23.42578125" style="9" customWidth="1"/>
    <col min="11015" max="11015" width="13.28515625" style="9" customWidth="1"/>
    <col min="11016" max="11019" width="0" style="9" hidden="1" customWidth="1"/>
    <col min="11020" max="11264" width="9.140625" style="9"/>
    <col min="11265" max="11265" width="12.42578125" style="9" customWidth="1"/>
    <col min="11266" max="11269" width="9.140625" style="9"/>
    <col min="11270" max="11270" width="23.42578125" style="9" customWidth="1"/>
    <col min="11271" max="11271" width="13.28515625" style="9" customWidth="1"/>
    <col min="11272" max="11275" width="0" style="9" hidden="1" customWidth="1"/>
    <col min="11276" max="11520" width="9.140625" style="9"/>
    <col min="11521" max="11521" width="12.42578125" style="9" customWidth="1"/>
    <col min="11522" max="11525" width="9.140625" style="9"/>
    <col min="11526" max="11526" width="23.42578125" style="9" customWidth="1"/>
    <col min="11527" max="11527" width="13.28515625" style="9" customWidth="1"/>
    <col min="11528" max="11531" width="0" style="9" hidden="1" customWidth="1"/>
    <col min="11532" max="11776" width="9.140625" style="9"/>
    <col min="11777" max="11777" width="12.42578125" style="9" customWidth="1"/>
    <col min="11778" max="11781" width="9.140625" style="9"/>
    <col min="11782" max="11782" width="23.42578125" style="9" customWidth="1"/>
    <col min="11783" max="11783" width="13.28515625" style="9" customWidth="1"/>
    <col min="11784" max="11787" width="0" style="9" hidden="1" customWidth="1"/>
    <col min="11788" max="12032" width="9.140625" style="9"/>
    <col min="12033" max="12033" width="12.42578125" style="9" customWidth="1"/>
    <col min="12034" max="12037" width="9.140625" style="9"/>
    <col min="12038" max="12038" width="23.42578125" style="9" customWidth="1"/>
    <col min="12039" max="12039" width="13.28515625" style="9" customWidth="1"/>
    <col min="12040" max="12043" width="0" style="9" hidden="1" customWidth="1"/>
    <col min="12044" max="12288" width="9.140625" style="9"/>
    <col min="12289" max="12289" width="12.42578125" style="9" customWidth="1"/>
    <col min="12290" max="12293" width="9.140625" style="9"/>
    <col min="12294" max="12294" width="23.42578125" style="9" customWidth="1"/>
    <col min="12295" max="12295" width="13.28515625" style="9" customWidth="1"/>
    <col min="12296" max="12299" width="0" style="9" hidden="1" customWidth="1"/>
    <col min="12300" max="12544" width="9.140625" style="9"/>
    <col min="12545" max="12545" width="12.42578125" style="9" customWidth="1"/>
    <col min="12546" max="12549" width="9.140625" style="9"/>
    <col min="12550" max="12550" width="23.42578125" style="9" customWidth="1"/>
    <col min="12551" max="12551" width="13.28515625" style="9" customWidth="1"/>
    <col min="12552" max="12555" width="0" style="9" hidden="1" customWidth="1"/>
    <col min="12556" max="12800" width="9.140625" style="9"/>
    <col min="12801" max="12801" width="12.42578125" style="9" customWidth="1"/>
    <col min="12802" max="12805" width="9.140625" style="9"/>
    <col min="12806" max="12806" width="23.42578125" style="9" customWidth="1"/>
    <col min="12807" max="12807" width="13.28515625" style="9" customWidth="1"/>
    <col min="12808" max="12811" width="0" style="9" hidden="1" customWidth="1"/>
    <col min="12812" max="13056" width="9.140625" style="9"/>
    <col min="13057" max="13057" width="12.42578125" style="9" customWidth="1"/>
    <col min="13058" max="13061" width="9.140625" style="9"/>
    <col min="13062" max="13062" width="23.42578125" style="9" customWidth="1"/>
    <col min="13063" max="13063" width="13.28515625" style="9" customWidth="1"/>
    <col min="13064" max="13067" width="0" style="9" hidden="1" customWidth="1"/>
    <col min="13068" max="13312" width="9.140625" style="9"/>
    <col min="13313" max="13313" width="12.42578125" style="9" customWidth="1"/>
    <col min="13314" max="13317" width="9.140625" style="9"/>
    <col min="13318" max="13318" width="23.42578125" style="9" customWidth="1"/>
    <col min="13319" max="13319" width="13.28515625" style="9" customWidth="1"/>
    <col min="13320" max="13323" width="0" style="9" hidden="1" customWidth="1"/>
    <col min="13324" max="13568" width="9.140625" style="9"/>
    <col min="13569" max="13569" width="12.42578125" style="9" customWidth="1"/>
    <col min="13570" max="13573" width="9.140625" style="9"/>
    <col min="13574" max="13574" width="23.42578125" style="9" customWidth="1"/>
    <col min="13575" max="13575" width="13.28515625" style="9" customWidth="1"/>
    <col min="13576" max="13579" width="0" style="9" hidden="1" customWidth="1"/>
    <col min="13580" max="13824" width="9.140625" style="9"/>
    <col min="13825" max="13825" width="12.42578125" style="9" customWidth="1"/>
    <col min="13826" max="13829" width="9.140625" style="9"/>
    <col min="13830" max="13830" width="23.42578125" style="9" customWidth="1"/>
    <col min="13831" max="13831" width="13.28515625" style="9" customWidth="1"/>
    <col min="13832" max="13835" width="0" style="9" hidden="1" customWidth="1"/>
    <col min="13836" max="14080" width="9.140625" style="9"/>
    <col min="14081" max="14081" width="12.42578125" style="9" customWidth="1"/>
    <col min="14082" max="14085" width="9.140625" style="9"/>
    <col min="14086" max="14086" width="23.42578125" style="9" customWidth="1"/>
    <col min="14087" max="14087" width="13.28515625" style="9" customWidth="1"/>
    <col min="14088" max="14091" width="0" style="9" hidden="1" customWidth="1"/>
    <col min="14092" max="14336" width="9.140625" style="9"/>
    <col min="14337" max="14337" width="12.42578125" style="9" customWidth="1"/>
    <col min="14338" max="14341" width="9.140625" style="9"/>
    <col min="14342" max="14342" width="23.42578125" style="9" customWidth="1"/>
    <col min="14343" max="14343" width="13.28515625" style="9" customWidth="1"/>
    <col min="14344" max="14347" width="0" style="9" hidden="1" customWidth="1"/>
    <col min="14348" max="14592" width="9.140625" style="9"/>
    <col min="14593" max="14593" width="12.42578125" style="9" customWidth="1"/>
    <col min="14594" max="14597" width="9.140625" style="9"/>
    <col min="14598" max="14598" width="23.42578125" style="9" customWidth="1"/>
    <col min="14599" max="14599" width="13.28515625" style="9" customWidth="1"/>
    <col min="14600" max="14603" width="0" style="9" hidden="1" customWidth="1"/>
    <col min="14604" max="14848" width="9.140625" style="9"/>
    <col min="14849" max="14849" width="12.42578125" style="9" customWidth="1"/>
    <col min="14850" max="14853" width="9.140625" style="9"/>
    <col min="14854" max="14854" width="23.42578125" style="9" customWidth="1"/>
    <col min="14855" max="14855" width="13.28515625" style="9" customWidth="1"/>
    <col min="14856" max="14859" width="0" style="9" hidden="1" customWidth="1"/>
    <col min="14860" max="15104" width="9.140625" style="9"/>
    <col min="15105" max="15105" width="12.42578125" style="9" customWidth="1"/>
    <col min="15106" max="15109" width="9.140625" style="9"/>
    <col min="15110" max="15110" width="23.42578125" style="9" customWidth="1"/>
    <col min="15111" max="15111" width="13.28515625" style="9" customWidth="1"/>
    <col min="15112" max="15115" width="0" style="9" hidden="1" customWidth="1"/>
    <col min="15116" max="15360" width="9.140625" style="9"/>
    <col min="15361" max="15361" width="12.42578125" style="9" customWidth="1"/>
    <col min="15362" max="15365" width="9.140625" style="9"/>
    <col min="15366" max="15366" width="23.42578125" style="9" customWidth="1"/>
    <col min="15367" max="15367" width="13.28515625" style="9" customWidth="1"/>
    <col min="15368" max="15371" width="0" style="9" hidden="1" customWidth="1"/>
    <col min="15372" max="15616" width="9.140625" style="9"/>
    <col min="15617" max="15617" width="12.42578125" style="9" customWidth="1"/>
    <col min="15618" max="15621" width="9.140625" style="9"/>
    <col min="15622" max="15622" width="23.42578125" style="9" customWidth="1"/>
    <col min="15623" max="15623" width="13.28515625" style="9" customWidth="1"/>
    <col min="15624" max="15627" width="0" style="9" hidden="1" customWidth="1"/>
    <col min="15628" max="15872" width="9.140625" style="9"/>
    <col min="15873" max="15873" width="12.42578125" style="9" customWidth="1"/>
    <col min="15874" max="15877" width="9.140625" style="9"/>
    <col min="15878" max="15878" width="23.42578125" style="9" customWidth="1"/>
    <col min="15879" max="15879" width="13.28515625" style="9" customWidth="1"/>
    <col min="15880" max="15883" width="0" style="9" hidden="1" customWidth="1"/>
    <col min="15884" max="16128" width="9.140625" style="9"/>
    <col min="16129" max="16129" width="12.42578125" style="9" customWidth="1"/>
    <col min="16130" max="16133" width="9.140625" style="9"/>
    <col min="16134" max="16134" width="23.42578125" style="9" customWidth="1"/>
    <col min="16135" max="16135" width="13.28515625" style="9" customWidth="1"/>
    <col min="16136" max="16139" width="0" style="9" hidden="1" customWidth="1"/>
    <col min="16140" max="16384" width="9.140625" style="9"/>
  </cols>
  <sheetData>
    <row r="1" spans="1:7" s="13" customFormat="1" ht="14.25">
      <c r="A1" s="12"/>
      <c r="B1" s="12"/>
      <c r="C1" s="12"/>
      <c r="D1" s="12"/>
      <c r="E1" s="12"/>
      <c r="F1" s="12"/>
      <c r="G1" s="12"/>
    </row>
    <row r="2" spans="1:7" s="13" customFormat="1" ht="14.25">
      <c r="A2" s="12"/>
      <c r="B2" s="12"/>
      <c r="C2" s="12"/>
      <c r="D2" s="12"/>
      <c r="E2" s="12"/>
      <c r="F2" s="12"/>
      <c r="G2" s="12"/>
    </row>
    <row r="3" spans="1:7" s="13" customFormat="1" ht="14.25">
      <c r="A3" s="12"/>
      <c r="B3" s="12"/>
      <c r="C3" s="12"/>
      <c r="D3" s="12"/>
      <c r="E3" s="12"/>
      <c r="F3" s="12"/>
      <c r="G3" s="12"/>
    </row>
    <row r="4" spans="1:7" s="13" customFormat="1" ht="14.25">
      <c r="A4" s="12"/>
      <c r="B4" s="12"/>
      <c r="C4" s="12"/>
      <c r="D4" s="12"/>
      <c r="E4" s="12"/>
      <c r="F4" s="12"/>
      <c r="G4" s="12"/>
    </row>
    <row r="5" spans="1:7" s="13" customFormat="1" ht="15">
      <c r="A5" s="14"/>
      <c r="B5" s="12"/>
      <c r="C5" s="12"/>
      <c r="D5" s="12"/>
      <c r="E5" s="12"/>
      <c r="F5" s="12"/>
      <c r="G5" s="12"/>
    </row>
    <row r="6" spans="1:7" s="13" customFormat="1" ht="14.25">
      <c r="A6" s="12"/>
      <c r="B6" s="12"/>
      <c r="C6" s="12"/>
      <c r="D6" s="12"/>
      <c r="E6" s="12"/>
      <c r="F6" s="12"/>
      <c r="G6" s="12"/>
    </row>
    <row r="7" spans="1:7" s="13" customFormat="1" ht="15">
      <c r="A7" s="301" t="s">
        <v>0</v>
      </c>
      <c r="B7" s="301"/>
      <c r="C7" s="301"/>
      <c r="D7" s="301"/>
      <c r="E7" s="301"/>
      <c r="F7" s="301"/>
      <c r="G7" s="301"/>
    </row>
    <row r="8" spans="1:7" s="13" customFormat="1" ht="15">
      <c r="A8" s="301" t="s">
        <v>15</v>
      </c>
      <c r="B8" s="301"/>
      <c r="C8" s="301"/>
      <c r="D8" s="301"/>
      <c r="E8" s="301"/>
      <c r="F8" s="301"/>
      <c r="G8" s="301"/>
    </row>
    <row r="9" spans="1:7" s="13" customFormat="1" ht="15">
      <c r="A9" s="301" t="s">
        <v>1</v>
      </c>
      <c r="B9" s="301"/>
      <c r="C9" s="301"/>
      <c r="D9" s="301"/>
      <c r="E9" s="301"/>
      <c r="F9" s="301"/>
      <c r="G9" s="301"/>
    </row>
    <row r="10" spans="1:7" s="13" customFormat="1" ht="15">
      <c r="A10" s="301" t="s">
        <v>141</v>
      </c>
      <c r="B10" s="301"/>
      <c r="C10" s="301"/>
      <c r="D10" s="301"/>
      <c r="E10" s="301"/>
      <c r="F10" s="301"/>
      <c r="G10" s="301"/>
    </row>
    <row r="11" spans="1:7" s="13" customFormat="1" ht="15">
      <c r="A11" s="14"/>
      <c r="B11" s="14"/>
      <c r="C11" s="14"/>
      <c r="D11" s="14"/>
      <c r="E11" s="14"/>
      <c r="F11" s="14"/>
      <c r="G11" s="14"/>
    </row>
    <row r="12" spans="1:7" s="13" customFormat="1" ht="15">
      <c r="A12" s="14"/>
      <c r="B12" s="14"/>
      <c r="C12" s="14"/>
      <c r="D12" s="14"/>
      <c r="E12" s="14"/>
      <c r="F12" s="14"/>
      <c r="G12" s="14"/>
    </row>
    <row r="13" spans="1:7" s="13" customFormat="1" ht="15">
      <c r="A13" s="14"/>
      <c r="B13" s="14"/>
      <c r="C13" s="14"/>
      <c r="D13" s="14"/>
      <c r="E13" s="14"/>
      <c r="F13" s="14"/>
      <c r="G13" s="14"/>
    </row>
    <row r="14" spans="1:7" s="13" customFormat="1" ht="15">
      <c r="A14" s="311" t="s">
        <v>144</v>
      </c>
      <c r="B14" s="311"/>
      <c r="C14" s="311"/>
      <c r="D14" s="311"/>
      <c r="E14" s="311"/>
      <c r="F14" s="311"/>
      <c r="G14" s="311"/>
    </row>
    <row r="15" spans="1:7">
      <c r="A15" s="89"/>
      <c r="B15" s="89"/>
      <c r="C15" s="89"/>
      <c r="D15" s="89"/>
      <c r="E15" s="89"/>
      <c r="F15" s="89"/>
      <c r="G15" s="89"/>
    </row>
    <row r="16" spans="1:7">
      <c r="A16" s="89"/>
      <c r="B16" s="89"/>
      <c r="C16" s="89"/>
      <c r="D16" s="89"/>
      <c r="E16" s="89"/>
      <c r="F16" s="89"/>
      <c r="G16" s="89"/>
    </row>
    <row r="17" spans="1:9">
      <c r="A17" s="89"/>
      <c r="B17" s="326" t="s">
        <v>16</v>
      </c>
      <c r="C17" s="320" t="s">
        <v>17</v>
      </c>
      <c r="D17" s="321"/>
      <c r="E17" s="321"/>
      <c r="F17" s="321"/>
      <c r="G17" s="327">
        <v>-1</v>
      </c>
    </row>
    <row r="18" spans="1:9">
      <c r="A18" s="89"/>
      <c r="B18" s="326"/>
      <c r="C18" s="309" t="s">
        <v>18</v>
      </c>
      <c r="D18" s="310"/>
      <c r="E18" s="310"/>
      <c r="F18" s="310"/>
      <c r="G18" s="327"/>
    </row>
    <row r="19" spans="1:9">
      <c r="A19" s="89"/>
      <c r="B19" s="89"/>
      <c r="C19" s="89"/>
      <c r="D19" s="89"/>
      <c r="E19" s="89"/>
      <c r="F19" s="89"/>
      <c r="G19" s="89"/>
    </row>
    <row r="20" spans="1:9">
      <c r="A20" s="89"/>
      <c r="B20" s="89"/>
      <c r="C20" s="89"/>
      <c r="D20" s="89"/>
      <c r="E20" s="89"/>
      <c r="F20" s="89"/>
      <c r="G20" s="89"/>
    </row>
    <row r="21" spans="1:9" ht="20.100000000000001" customHeight="1">
      <c r="A21" s="89"/>
      <c r="B21" s="89" t="s">
        <v>19</v>
      </c>
      <c r="C21" s="89"/>
      <c r="D21" s="89"/>
      <c r="E21" s="89"/>
      <c r="F21" s="29">
        <v>1.2999999999999999E-2</v>
      </c>
      <c r="G21" s="89"/>
      <c r="I21" s="148">
        <f>F21</f>
        <v>1.2999999999999999E-2</v>
      </c>
    </row>
    <row r="22" spans="1:9" ht="20.100000000000001" customHeight="1">
      <c r="A22" s="89"/>
      <c r="B22" s="89" t="s">
        <v>20</v>
      </c>
      <c r="C22" s="89"/>
      <c r="D22" s="89"/>
      <c r="E22" s="89"/>
      <c r="F22" s="29">
        <v>2.3999999999999998E-3</v>
      </c>
      <c r="G22" s="89"/>
      <c r="I22" s="148">
        <f t="shared" ref="I22:I31" si="0">F22</f>
        <v>2.3999999999999998E-3</v>
      </c>
    </row>
    <row r="23" spans="1:9" ht="20.100000000000001" customHeight="1">
      <c r="A23" s="89"/>
      <c r="B23" s="89" t="s">
        <v>21</v>
      </c>
      <c r="C23" s="89"/>
      <c r="D23" s="89"/>
      <c r="E23" s="89"/>
      <c r="F23" s="29">
        <v>2.5000000000000001E-3</v>
      </c>
      <c r="G23" s="89"/>
      <c r="I23" s="148">
        <f t="shared" si="0"/>
        <v>2.5000000000000001E-3</v>
      </c>
    </row>
    <row r="24" spans="1:9" ht="20.100000000000001" customHeight="1">
      <c r="A24" s="89"/>
      <c r="B24" s="89" t="s">
        <v>22</v>
      </c>
      <c r="C24" s="89"/>
      <c r="D24" s="89"/>
      <c r="E24" s="89"/>
      <c r="F24" s="29">
        <v>2.3E-3</v>
      </c>
      <c r="G24" s="89"/>
      <c r="I24" s="148">
        <f t="shared" si="0"/>
        <v>2.3E-3</v>
      </c>
    </row>
    <row r="25" spans="1:9" ht="20.100000000000001" customHeight="1">
      <c r="A25" s="89"/>
      <c r="B25" s="89" t="s">
        <v>23</v>
      </c>
      <c r="C25" s="89"/>
      <c r="D25" s="89"/>
      <c r="E25" s="89"/>
      <c r="F25" s="29">
        <v>5.0000000000000001E-3</v>
      </c>
      <c r="G25" s="89"/>
      <c r="I25" s="149">
        <f t="shared" si="0"/>
        <v>5.0000000000000001E-3</v>
      </c>
    </row>
    <row r="26" spans="1:9" ht="20.100000000000001" customHeight="1">
      <c r="A26" s="89"/>
      <c r="B26" s="89" t="s">
        <v>24</v>
      </c>
      <c r="C26" s="89"/>
      <c r="D26" s="89"/>
      <c r="E26" s="89"/>
      <c r="F26" s="29">
        <v>2.5000000000000001E-2</v>
      </c>
      <c r="G26" s="89"/>
      <c r="I26" s="148">
        <f t="shared" si="0"/>
        <v>2.5000000000000001E-2</v>
      </c>
    </row>
    <row r="27" spans="1:9" ht="20.100000000000001" customHeight="1">
      <c r="A27" s="89"/>
      <c r="B27" s="89" t="s">
        <v>25</v>
      </c>
      <c r="C27" s="89"/>
      <c r="D27" s="89"/>
      <c r="E27" s="89"/>
      <c r="F27" s="29">
        <f>SUM(F28:F31)</f>
        <v>0.13150000000000001</v>
      </c>
      <c r="G27" s="89"/>
      <c r="I27" s="148">
        <f t="shared" si="0"/>
        <v>0.13150000000000001</v>
      </c>
    </row>
    <row r="28" spans="1:9" ht="20.100000000000001" customHeight="1">
      <c r="A28" s="89"/>
      <c r="B28" s="89"/>
      <c r="C28" s="89" t="s">
        <v>26</v>
      </c>
      <c r="D28" s="89"/>
      <c r="E28" s="89"/>
      <c r="F28" s="29">
        <v>0.05</v>
      </c>
      <c r="G28" s="89"/>
      <c r="I28" s="148">
        <f t="shared" si="0"/>
        <v>0.05</v>
      </c>
    </row>
    <row r="29" spans="1:9" ht="20.100000000000001" customHeight="1">
      <c r="A29" s="89"/>
      <c r="B29" s="89"/>
      <c r="C29" s="89" t="s">
        <v>27</v>
      </c>
      <c r="D29" s="89"/>
      <c r="E29" s="89"/>
      <c r="F29" s="29">
        <v>6.4999999999999997E-3</v>
      </c>
      <c r="G29" s="89"/>
      <c r="I29" s="148">
        <f t="shared" si="0"/>
        <v>6.4999999999999997E-3</v>
      </c>
    </row>
    <row r="30" spans="1:9" ht="20.100000000000001" customHeight="1">
      <c r="A30" s="89"/>
      <c r="B30" s="89"/>
      <c r="C30" s="89" t="s">
        <v>28</v>
      </c>
      <c r="D30" s="89"/>
      <c r="E30" s="89"/>
      <c r="F30" s="29">
        <v>0.03</v>
      </c>
      <c r="G30" s="89"/>
      <c r="I30" s="148">
        <f t="shared" si="0"/>
        <v>0.03</v>
      </c>
    </row>
    <row r="31" spans="1:9" ht="20.100000000000001" customHeight="1">
      <c r="A31" s="89"/>
      <c r="B31" s="89"/>
      <c r="C31" s="89" t="s">
        <v>33</v>
      </c>
      <c r="D31" s="89"/>
      <c r="E31" s="89"/>
      <c r="F31" s="29">
        <v>4.4999999999999998E-2</v>
      </c>
      <c r="G31" s="89"/>
      <c r="I31" s="148">
        <f t="shared" si="0"/>
        <v>4.4999999999999998E-2</v>
      </c>
    </row>
    <row r="32" spans="1:9">
      <c r="A32" s="89"/>
      <c r="B32" s="89"/>
      <c r="C32" s="89"/>
      <c r="D32" s="89"/>
      <c r="E32" s="89"/>
      <c r="F32" s="89"/>
      <c r="G32" s="89"/>
    </row>
    <row r="33" spans="1:7">
      <c r="A33" s="89"/>
      <c r="B33" s="89"/>
      <c r="C33" s="89"/>
      <c r="D33" s="89"/>
      <c r="E33" s="89"/>
      <c r="F33" s="89"/>
      <c r="G33" s="89"/>
    </row>
    <row r="34" spans="1:7">
      <c r="A34" s="89"/>
      <c r="B34" s="326" t="s">
        <v>16</v>
      </c>
      <c r="C34" s="320" t="s">
        <v>43</v>
      </c>
      <c r="D34" s="321"/>
      <c r="E34" s="321"/>
      <c r="F34" s="321"/>
      <c r="G34" s="327">
        <v>-1</v>
      </c>
    </row>
    <row r="35" spans="1:7">
      <c r="A35" s="89"/>
      <c r="B35" s="326"/>
      <c r="C35" s="309" t="s">
        <v>29</v>
      </c>
      <c r="D35" s="310"/>
      <c r="E35" s="310"/>
      <c r="F35" s="310"/>
      <c r="G35" s="327"/>
    </row>
    <row r="36" spans="1:7">
      <c r="A36" s="89"/>
      <c r="B36" s="89"/>
      <c r="C36" s="89"/>
      <c r="D36" s="89"/>
      <c r="E36" s="89"/>
      <c r="F36" s="89"/>
      <c r="G36" s="89"/>
    </row>
    <row r="37" spans="1:7">
      <c r="A37" s="89"/>
      <c r="B37" s="89"/>
      <c r="C37" s="89"/>
      <c r="D37" s="89"/>
      <c r="E37" s="89"/>
      <c r="F37" s="89"/>
      <c r="G37" s="89"/>
    </row>
    <row r="38" spans="1:7">
      <c r="A38" s="89"/>
      <c r="B38" s="326" t="s">
        <v>16</v>
      </c>
      <c r="C38" s="320">
        <f xml:space="preserve"> (1 +F21+F22+F23+F24)*(1+F25)*(1+F26)</f>
        <v>1.0509335249999994</v>
      </c>
      <c r="D38" s="321"/>
      <c r="E38" s="321"/>
      <c r="F38" s="321"/>
      <c r="G38" s="327">
        <v>-1</v>
      </c>
    </row>
    <row r="39" spans="1:7">
      <c r="A39" s="89"/>
      <c r="B39" s="326"/>
      <c r="C39" s="334">
        <f>(1-F27)</f>
        <v>0.86850000000000005</v>
      </c>
      <c r="D39" s="335"/>
      <c r="E39" s="335"/>
      <c r="F39" s="335"/>
      <c r="G39" s="327"/>
    </row>
    <row r="40" spans="1:7" ht="13.5" thickBot="1">
      <c r="A40" s="89"/>
      <c r="B40" s="89"/>
      <c r="C40" s="89"/>
      <c r="D40" s="89"/>
      <c r="E40" s="89"/>
      <c r="F40" s="89"/>
      <c r="G40" s="89"/>
    </row>
    <row r="41" spans="1:7">
      <c r="A41" s="89"/>
      <c r="B41" s="328" t="s">
        <v>16</v>
      </c>
      <c r="C41" s="329">
        <v>0.21</v>
      </c>
      <c r="D41" s="329"/>
      <c r="E41" s="329"/>
      <c r="F41" s="330"/>
      <c r="G41" s="89"/>
    </row>
    <row r="42" spans="1:7" ht="13.5" thickBot="1">
      <c r="A42" s="89"/>
      <c r="B42" s="313"/>
      <c r="C42" s="331"/>
      <c r="D42" s="331"/>
      <c r="E42" s="331"/>
      <c r="F42" s="332"/>
      <c r="G42" s="89"/>
    </row>
    <row r="43" spans="1:7">
      <c r="A43" s="89"/>
      <c r="B43" s="89"/>
      <c r="C43" s="89"/>
      <c r="D43" s="89"/>
      <c r="E43" s="89"/>
      <c r="F43" s="89"/>
      <c r="G43" s="89"/>
    </row>
    <row r="44" spans="1:7">
      <c r="A44" s="89"/>
      <c r="B44" s="89"/>
      <c r="C44" s="89"/>
      <c r="D44" s="89"/>
      <c r="E44" s="89"/>
      <c r="F44" s="89"/>
      <c r="G44" s="89"/>
    </row>
    <row r="45" spans="1:7">
      <c r="A45" s="89" t="s">
        <v>30</v>
      </c>
      <c r="B45" s="89"/>
      <c r="C45" s="89"/>
      <c r="D45" s="89"/>
      <c r="E45" s="89"/>
      <c r="F45" s="89"/>
      <c r="G45" s="89"/>
    </row>
    <row r="47" spans="1:7" ht="29.25" customHeight="1">
      <c r="A47" s="333"/>
      <c r="B47" s="333"/>
      <c r="C47" s="333"/>
      <c r="D47" s="333"/>
      <c r="E47" s="333"/>
      <c r="F47" s="333"/>
      <c r="G47" s="333"/>
    </row>
  </sheetData>
  <mergeCells count="20">
    <mergeCell ref="B41:B42"/>
    <mergeCell ref="C41:F42"/>
    <mergeCell ref="A47:G47"/>
    <mergeCell ref="B34:B35"/>
    <mergeCell ref="C34:F34"/>
    <mergeCell ref="G34:G35"/>
    <mergeCell ref="C35:F35"/>
    <mergeCell ref="B38:B39"/>
    <mergeCell ref="C38:F38"/>
    <mergeCell ref="G38:G39"/>
    <mergeCell ref="C39:F39"/>
    <mergeCell ref="B17:B18"/>
    <mergeCell ref="C17:F17"/>
    <mergeCell ref="G17:G18"/>
    <mergeCell ref="C18:F18"/>
    <mergeCell ref="A7:G7"/>
    <mergeCell ref="A8:G8"/>
    <mergeCell ref="A9:G9"/>
    <mergeCell ref="A10:G10"/>
    <mergeCell ref="A14:G14"/>
  </mergeCells>
  <printOptions horizontalCentered="1"/>
  <pageMargins left="0.59055118110236227" right="0.19685039370078741" top="0.59055118110236227" bottom="0.59055118110236227" header="0.51181102362204722" footer="0.51181102362204722"/>
  <pageSetup paperSize="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CE6F1"/>
    <pageSetUpPr fitToPage="1"/>
  </sheetPr>
  <dimension ref="A1:IV60"/>
  <sheetViews>
    <sheetView tabSelected="1" view="pageBreakPreview" topLeftCell="A22" zoomScaleNormal="100" zoomScaleSheetLayoutView="100" workbookViewId="0">
      <selection activeCell="B16" sqref="B16:C16"/>
    </sheetView>
  </sheetViews>
  <sheetFormatPr defaultColWidth="9.140625" defaultRowHeight="12.75"/>
  <cols>
    <col min="1" max="1" width="9.140625" style="77"/>
    <col min="2" max="2" width="66.7109375" style="9" customWidth="1"/>
    <col min="3" max="3" width="9.140625" style="9"/>
    <col min="4" max="4" width="10.7109375" style="9" customWidth="1"/>
    <col min="5" max="5" width="13.42578125" style="9" customWidth="1"/>
    <col min="6" max="16384" width="9.140625" style="16"/>
  </cols>
  <sheetData>
    <row r="1" spans="1:256" s="13" customFormat="1" ht="15">
      <c r="A1" s="57"/>
      <c r="B1" s="58"/>
      <c r="C1" s="58"/>
      <c r="D1" s="58"/>
      <c r="E1" s="58"/>
      <c r="F1" s="58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  <c r="IV1" s="56"/>
    </row>
    <row r="2" spans="1:256" s="13" customFormat="1" ht="15">
      <c r="A2" s="347"/>
      <c r="B2" s="347"/>
      <c r="C2" s="347"/>
      <c r="D2" s="347"/>
      <c r="E2" s="347"/>
    </row>
    <row r="3" spans="1:256" s="13" customFormat="1" ht="15">
      <c r="A3" s="347"/>
      <c r="B3" s="347"/>
      <c r="C3" s="347"/>
      <c r="D3" s="347"/>
      <c r="E3" s="347"/>
    </row>
    <row r="4" spans="1:256" s="13" customFormat="1" ht="15">
      <c r="A4" s="347"/>
      <c r="B4" s="347"/>
      <c r="C4" s="347"/>
      <c r="D4" s="347"/>
      <c r="E4" s="347"/>
    </row>
    <row r="5" spans="1:256" s="13" customFormat="1" ht="15">
      <c r="A5" s="347"/>
      <c r="B5" s="347"/>
      <c r="C5" s="347"/>
      <c r="D5" s="347"/>
      <c r="E5" s="347"/>
    </row>
    <row r="6" spans="1:256" s="13" customFormat="1" ht="15">
      <c r="A6" s="225"/>
      <c r="B6" s="225"/>
      <c r="C6" s="225"/>
      <c r="D6" s="225"/>
      <c r="E6" s="225"/>
    </row>
    <row r="7" spans="1:256" s="261" customFormat="1" ht="15">
      <c r="A7" s="258" t="s">
        <v>219</v>
      </c>
      <c r="B7" s="259"/>
      <c r="C7" s="259"/>
      <c r="D7" s="259"/>
      <c r="E7" s="259"/>
      <c r="F7" s="259"/>
      <c r="G7" s="260"/>
      <c r="H7" s="260"/>
      <c r="I7" s="260"/>
    </row>
    <row r="8" spans="1:256" s="261" customFormat="1" ht="15">
      <c r="A8" s="258" t="s">
        <v>228</v>
      </c>
      <c r="B8" s="259"/>
      <c r="C8" s="259"/>
      <c r="D8" s="259"/>
      <c r="E8" s="259"/>
      <c r="F8" s="259"/>
      <c r="G8" s="260"/>
      <c r="H8" s="260"/>
      <c r="I8" s="260"/>
    </row>
    <row r="9" spans="1:256" s="107" customFormat="1" ht="15">
      <c r="A9" s="265" t="s">
        <v>224</v>
      </c>
      <c r="B9" s="265"/>
      <c r="C9" s="265"/>
      <c r="D9" s="265"/>
      <c r="E9" s="265"/>
      <c r="F9" s="265"/>
      <c r="G9" s="117"/>
      <c r="H9" s="117"/>
      <c r="I9" s="117"/>
      <c r="J9" s="117"/>
      <c r="K9" s="227"/>
      <c r="L9" s="227"/>
      <c r="O9" s="228"/>
    </row>
    <row r="10" spans="1:256" s="107" customFormat="1" ht="15">
      <c r="A10" s="116" t="s">
        <v>225</v>
      </c>
      <c r="B10" s="121"/>
      <c r="C10" s="121"/>
      <c r="D10" s="121"/>
      <c r="E10" s="121"/>
      <c r="F10" s="121"/>
      <c r="G10" s="118"/>
      <c r="H10" s="118"/>
      <c r="I10" s="118"/>
      <c r="J10" s="118"/>
      <c r="K10" s="119"/>
      <c r="L10" s="119"/>
      <c r="O10" s="228"/>
    </row>
    <row r="11" spans="1:256" s="20" customFormat="1" ht="15">
      <c r="A11" s="116"/>
      <c r="B11" s="121"/>
      <c r="C11" s="121"/>
      <c r="D11" s="121"/>
      <c r="E11" s="121"/>
      <c r="F11" s="224"/>
      <c r="G11" s="121"/>
      <c r="H11" s="121"/>
      <c r="I11" s="41"/>
      <c r="J11" s="47"/>
      <c r="L11" s="38"/>
    </row>
    <row r="12" spans="1:256" s="13" customFormat="1" ht="15.75" thickBot="1">
      <c r="A12" s="59"/>
      <c r="B12" s="60"/>
      <c r="C12" s="60"/>
      <c r="D12" s="60"/>
      <c r="E12" s="60"/>
    </row>
    <row r="13" spans="1:256" s="18" customFormat="1" ht="13.5" thickBot="1">
      <c r="A13" s="348" t="s">
        <v>49</v>
      </c>
      <c r="B13" s="349"/>
      <c r="C13" s="350"/>
      <c r="D13" s="226" t="s">
        <v>50</v>
      </c>
      <c r="E13" s="191" t="s">
        <v>51</v>
      </c>
    </row>
    <row r="14" spans="1:256" s="18" customFormat="1" ht="13.5" thickBot="1">
      <c r="A14" s="61"/>
      <c r="B14" s="62" t="s">
        <v>52</v>
      </c>
      <c r="C14" s="62"/>
      <c r="D14" s="192" t="s">
        <v>6</v>
      </c>
      <c r="E14" s="192" t="s">
        <v>6</v>
      </c>
    </row>
    <row r="15" spans="1:256" s="18" customFormat="1">
      <c r="A15" s="63" t="s">
        <v>53</v>
      </c>
      <c r="B15" s="339" t="s">
        <v>54</v>
      </c>
      <c r="C15" s="346"/>
      <c r="D15" s="193">
        <v>0</v>
      </c>
      <c r="E15" s="194">
        <v>0</v>
      </c>
    </row>
    <row r="16" spans="1:256" s="18" customFormat="1">
      <c r="A16" s="64" t="s">
        <v>55</v>
      </c>
      <c r="B16" s="338" t="s">
        <v>56</v>
      </c>
      <c r="C16" s="338"/>
      <c r="D16" s="195">
        <v>1.4999999999999999E-2</v>
      </c>
      <c r="E16" s="196">
        <v>1.4999999999999999E-2</v>
      </c>
    </row>
    <row r="17" spans="1:5" s="18" customFormat="1">
      <c r="A17" s="64" t="s">
        <v>57</v>
      </c>
      <c r="B17" s="338" t="s">
        <v>58</v>
      </c>
      <c r="C17" s="338"/>
      <c r="D17" s="195">
        <v>0.01</v>
      </c>
      <c r="E17" s="196">
        <v>0.01</v>
      </c>
    </row>
    <row r="18" spans="1:5" s="18" customFormat="1">
      <c r="A18" s="64" t="s">
        <v>59</v>
      </c>
      <c r="B18" s="338" t="s">
        <v>60</v>
      </c>
      <c r="C18" s="338"/>
      <c r="D18" s="195">
        <v>2E-3</v>
      </c>
      <c r="E18" s="196">
        <v>2E-3</v>
      </c>
    </row>
    <row r="19" spans="1:5" s="18" customFormat="1">
      <c r="A19" s="64" t="s">
        <v>61</v>
      </c>
      <c r="B19" s="338" t="s">
        <v>62</v>
      </c>
      <c r="C19" s="338"/>
      <c r="D19" s="195">
        <v>6.0000000000000001E-3</v>
      </c>
      <c r="E19" s="196">
        <v>6.0000000000000001E-3</v>
      </c>
    </row>
    <row r="20" spans="1:5" s="18" customFormat="1">
      <c r="A20" s="64" t="s">
        <v>63</v>
      </c>
      <c r="B20" s="338" t="s">
        <v>64</v>
      </c>
      <c r="C20" s="338"/>
      <c r="D20" s="195">
        <v>2.5000000000000001E-2</v>
      </c>
      <c r="E20" s="196">
        <v>2.5000000000000001E-2</v>
      </c>
    </row>
    <row r="21" spans="1:5" s="18" customFormat="1">
      <c r="A21" s="64" t="s">
        <v>65</v>
      </c>
      <c r="B21" s="338" t="s">
        <v>66</v>
      </c>
      <c r="C21" s="338"/>
      <c r="D21" s="195">
        <v>0.03</v>
      </c>
      <c r="E21" s="196">
        <v>0.03</v>
      </c>
    </row>
    <row r="22" spans="1:5" s="18" customFormat="1">
      <c r="A22" s="64" t="s">
        <v>67</v>
      </c>
      <c r="B22" s="338" t="s">
        <v>68</v>
      </c>
      <c r="C22" s="338"/>
      <c r="D22" s="195">
        <v>0.08</v>
      </c>
      <c r="E22" s="196">
        <v>0.08</v>
      </c>
    </row>
    <row r="23" spans="1:5" s="18" customFormat="1" ht="13.5" thickBot="1">
      <c r="A23" s="65" t="s">
        <v>69</v>
      </c>
      <c r="B23" s="345" t="s">
        <v>70</v>
      </c>
      <c r="C23" s="345"/>
      <c r="D23" s="197">
        <v>0</v>
      </c>
      <c r="E23" s="196">
        <v>0</v>
      </c>
    </row>
    <row r="24" spans="1:5" s="18" customFormat="1" ht="13.5" thickBot="1">
      <c r="A24" s="67" t="s">
        <v>71</v>
      </c>
      <c r="B24" s="68" t="s">
        <v>72</v>
      </c>
      <c r="C24" s="68"/>
      <c r="D24" s="191">
        <v>0.16799999999999998</v>
      </c>
      <c r="E24" s="191">
        <v>0.16799999999999998</v>
      </c>
    </row>
    <row r="25" spans="1:5" s="18" customFormat="1" ht="13.5" thickBot="1">
      <c r="A25" s="69"/>
      <c r="B25" s="70"/>
      <c r="C25" s="70"/>
      <c r="D25" s="198"/>
      <c r="E25" s="199"/>
    </row>
    <row r="26" spans="1:5" s="18" customFormat="1" ht="13.5" thickBot="1">
      <c r="A26" s="61"/>
      <c r="B26" s="62" t="s">
        <v>73</v>
      </c>
      <c r="C26" s="62"/>
      <c r="D26" s="192" t="s">
        <v>6</v>
      </c>
      <c r="E26" s="192" t="s">
        <v>6</v>
      </c>
    </row>
    <row r="27" spans="1:5" s="18" customFormat="1">
      <c r="A27" s="63" t="s">
        <v>74</v>
      </c>
      <c r="B27" s="339" t="s">
        <v>75</v>
      </c>
      <c r="C27" s="339"/>
      <c r="D27" s="200">
        <v>0.1812</v>
      </c>
      <c r="E27" s="194" t="s">
        <v>143</v>
      </c>
    </row>
    <row r="28" spans="1:5" s="18" customFormat="1">
      <c r="A28" s="64" t="s">
        <v>76</v>
      </c>
      <c r="B28" s="342" t="s">
        <v>77</v>
      </c>
      <c r="C28" s="342"/>
      <c r="D28" s="207">
        <v>4.1500000000000002E-2</v>
      </c>
      <c r="E28" s="208" t="s">
        <v>143</v>
      </c>
    </row>
    <row r="29" spans="1:5" s="18" customFormat="1">
      <c r="A29" s="64" t="s">
        <v>78</v>
      </c>
      <c r="B29" s="338" t="s">
        <v>79</v>
      </c>
      <c r="C29" s="338"/>
      <c r="D29" s="207">
        <v>8.6999999999999994E-3</v>
      </c>
      <c r="E29" s="208">
        <v>6.6E-3</v>
      </c>
    </row>
    <row r="30" spans="1:5" s="18" customFormat="1">
      <c r="A30" s="64" t="s">
        <v>80</v>
      </c>
      <c r="B30" s="338" t="s">
        <v>81</v>
      </c>
      <c r="C30" s="338"/>
      <c r="D30" s="207">
        <v>0.1111</v>
      </c>
      <c r="E30" s="208">
        <v>8.3299999999999999E-2</v>
      </c>
    </row>
    <row r="31" spans="1:5" s="18" customFormat="1">
      <c r="A31" s="64" t="s">
        <v>82</v>
      </c>
      <c r="B31" s="338" t="s">
        <v>83</v>
      </c>
      <c r="C31" s="338"/>
      <c r="D31" s="207">
        <v>6.9999999999999999E-4</v>
      </c>
      <c r="E31" s="208">
        <v>5.9999999999999995E-4</v>
      </c>
    </row>
    <row r="32" spans="1:5" s="18" customFormat="1">
      <c r="A32" s="64" t="s">
        <v>84</v>
      </c>
      <c r="B32" s="338" t="s">
        <v>85</v>
      </c>
      <c r="C32" s="338"/>
      <c r="D32" s="207">
        <v>7.4000000000000003E-3</v>
      </c>
      <c r="E32" s="208">
        <v>5.5999999999999999E-3</v>
      </c>
    </row>
    <row r="33" spans="1:5" s="18" customFormat="1">
      <c r="A33" s="64" t="s">
        <v>86</v>
      </c>
      <c r="B33" s="338" t="s">
        <v>87</v>
      </c>
      <c r="C33" s="338"/>
      <c r="D33" s="207">
        <v>2.7199999999999998E-2</v>
      </c>
      <c r="E33" s="208" t="s">
        <v>143</v>
      </c>
    </row>
    <row r="34" spans="1:5" s="18" customFormat="1">
      <c r="A34" s="64" t="s">
        <v>88</v>
      </c>
      <c r="B34" s="71" t="s">
        <v>89</v>
      </c>
      <c r="C34" s="71"/>
      <c r="D34" s="207">
        <v>1.1000000000000001E-3</v>
      </c>
      <c r="E34" s="208">
        <v>8.0000000000000004E-4</v>
      </c>
    </row>
    <row r="35" spans="1:5" s="18" customFormat="1">
      <c r="A35" s="64" t="s">
        <v>90</v>
      </c>
      <c r="B35" s="71" t="s">
        <v>91</v>
      </c>
      <c r="C35" s="71"/>
      <c r="D35" s="207">
        <v>0.1124</v>
      </c>
      <c r="E35" s="208">
        <v>8.43E-2</v>
      </c>
    </row>
    <row r="36" spans="1:5" s="18" customFormat="1" ht="13.5" thickBot="1">
      <c r="A36" s="65" t="s">
        <v>92</v>
      </c>
      <c r="B36" s="66" t="s">
        <v>93</v>
      </c>
      <c r="C36" s="66"/>
      <c r="D36" s="197">
        <v>2.9999999999999997E-4</v>
      </c>
      <c r="E36" s="201">
        <v>2.0000000000000001E-4</v>
      </c>
    </row>
    <row r="37" spans="1:5" s="18" customFormat="1" ht="13.5" thickBot="1">
      <c r="A37" s="67" t="s">
        <v>94</v>
      </c>
      <c r="B37" s="68" t="s">
        <v>95</v>
      </c>
      <c r="C37" s="71"/>
      <c r="D37" s="202">
        <v>0.49160000000000004</v>
      </c>
      <c r="E37" s="202">
        <v>0.18139999999999998</v>
      </c>
    </row>
    <row r="38" spans="1:5" s="18" customFormat="1" ht="13.5" thickBot="1">
      <c r="A38" s="69"/>
      <c r="B38" s="70"/>
      <c r="C38" s="70"/>
      <c r="D38" s="203"/>
      <c r="E38" s="199"/>
    </row>
    <row r="39" spans="1:5" s="18" customFormat="1" ht="13.5" thickBot="1">
      <c r="A39" s="61"/>
      <c r="B39" s="62" t="s">
        <v>96</v>
      </c>
      <c r="C39" s="62"/>
      <c r="D39" s="192" t="s">
        <v>6</v>
      </c>
      <c r="E39" s="192" t="s">
        <v>6</v>
      </c>
    </row>
    <row r="40" spans="1:5" s="18" customFormat="1">
      <c r="A40" s="63" t="s">
        <v>97</v>
      </c>
      <c r="B40" s="339" t="s">
        <v>98</v>
      </c>
      <c r="C40" s="339"/>
      <c r="D40" s="209">
        <v>5.7500000000000002E-2</v>
      </c>
      <c r="E40" s="209">
        <v>4.3200000000000002E-2</v>
      </c>
    </row>
    <row r="41" spans="1:5" s="18" customFormat="1">
      <c r="A41" s="64" t="s">
        <v>99</v>
      </c>
      <c r="B41" s="71" t="s">
        <v>100</v>
      </c>
      <c r="C41" s="71"/>
      <c r="D41" s="207">
        <v>1.4E-3</v>
      </c>
      <c r="E41" s="207">
        <v>1E-3</v>
      </c>
    </row>
    <row r="42" spans="1:5" s="18" customFormat="1">
      <c r="A42" s="64" t="s">
        <v>101</v>
      </c>
      <c r="B42" s="71" t="s">
        <v>102</v>
      </c>
      <c r="C42" s="71"/>
      <c r="D42" s="207">
        <v>3.1E-2</v>
      </c>
      <c r="E42" s="207">
        <v>2.3199999999999998E-2</v>
      </c>
    </row>
    <row r="43" spans="1:5" s="18" customFormat="1">
      <c r="A43" s="64" t="s">
        <v>103</v>
      </c>
      <c r="B43" s="338" t="s">
        <v>104</v>
      </c>
      <c r="C43" s="338"/>
      <c r="D43" s="207">
        <v>3.3099999999999997E-2</v>
      </c>
      <c r="E43" s="207">
        <v>2.4899999999999999E-2</v>
      </c>
    </row>
    <row r="44" spans="1:5" s="18" customFormat="1" ht="13.5" thickBot="1">
      <c r="A44" s="65" t="s">
        <v>105</v>
      </c>
      <c r="B44" s="66" t="s">
        <v>106</v>
      </c>
      <c r="C44" s="66"/>
      <c r="D44" s="210">
        <v>4.7999999999999996E-3</v>
      </c>
      <c r="E44" s="210">
        <v>3.5999999999999999E-3</v>
      </c>
    </row>
    <row r="45" spans="1:5" s="18" customFormat="1" ht="13.5" customHeight="1" thickBot="1">
      <c r="A45" s="67" t="s">
        <v>107</v>
      </c>
      <c r="B45" s="340" t="s">
        <v>108</v>
      </c>
      <c r="C45" s="341"/>
      <c r="D45" s="202">
        <v>0.1278</v>
      </c>
      <c r="E45" s="202">
        <v>9.5899999999999999E-2</v>
      </c>
    </row>
    <row r="46" spans="1:5" s="18" customFormat="1" ht="13.5" thickBot="1">
      <c r="A46" s="69"/>
      <c r="B46" s="70"/>
      <c r="C46" s="70"/>
      <c r="D46" s="203"/>
      <c r="E46" s="199"/>
    </row>
    <row r="47" spans="1:5" s="18" customFormat="1" ht="13.5" thickBot="1">
      <c r="A47" s="61"/>
      <c r="B47" s="62" t="s">
        <v>109</v>
      </c>
      <c r="C47" s="62"/>
      <c r="D47" s="192" t="s">
        <v>6</v>
      </c>
      <c r="E47" s="192" t="s">
        <v>6</v>
      </c>
    </row>
    <row r="48" spans="1:5" s="18" customFormat="1">
      <c r="A48" s="63" t="s">
        <v>110</v>
      </c>
      <c r="B48" s="339" t="s">
        <v>111</v>
      </c>
      <c r="C48" s="339"/>
      <c r="D48" s="193">
        <v>8.2588800000000004E-2</v>
      </c>
      <c r="E48" s="194">
        <v>3.0475199999999994E-2</v>
      </c>
    </row>
    <row r="49" spans="1:5" s="18" customFormat="1" ht="13.5" customHeight="1" thickBot="1">
      <c r="A49" s="64" t="s">
        <v>112</v>
      </c>
      <c r="B49" s="343" t="s">
        <v>113</v>
      </c>
      <c r="C49" s="344"/>
      <c r="D49" s="195">
        <v>4.8351999999999996E-3</v>
      </c>
      <c r="E49" s="196">
        <v>3.6240000000000005E-3</v>
      </c>
    </row>
    <row r="50" spans="1:5" s="18" customFormat="1" ht="13.5" thickBot="1">
      <c r="A50" s="69" t="s">
        <v>114</v>
      </c>
      <c r="B50" s="72" t="s">
        <v>115</v>
      </c>
      <c r="C50" s="73"/>
      <c r="D50" s="191">
        <v>8.7424000000000002E-2</v>
      </c>
      <c r="E50" s="191">
        <v>3.4099199999999996E-2</v>
      </c>
    </row>
    <row r="51" spans="1:5" s="18" customFormat="1" ht="13.5" thickBot="1">
      <c r="A51" s="63"/>
      <c r="B51" s="74"/>
      <c r="C51" s="75"/>
      <c r="D51" s="204"/>
      <c r="E51" s="205"/>
    </row>
    <row r="52" spans="1:5" s="18" customFormat="1" ht="13.5" thickBot="1">
      <c r="A52" s="76"/>
      <c r="B52" s="336" t="s">
        <v>116</v>
      </c>
      <c r="C52" s="336"/>
      <c r="D52" s="206">
        <v>0.87482400000000005</v>
      </c>
      <c r="E52" s="206">
        <v>0.47939919999999991</v>
      </c>
    </row>
    <row r="53" spans="1:5" s="18" customFormat="1">
      <c r="A53" s="88"/>
      <c r="B53" s="15"/>
      <c r="C53" s="15"/>
      <c r="D53" s="15"/>
      <c r="E53" s="15"/>
    </row>
    <row r="54" spans="1:5" s="18" customFormat="1" ht="28.5" customHeight="1">
      <c r="A54" s="337" t="s">
        <v>117</v>
      </c>
      <c r="B54" s="337"/>
      <c r="C54" s="337"/>
      <c r="D54" s="337"/>
      <c r="E54" s="337"/>
    </row>
    <row r="55" spans="1:5">
      <c r="A55" s="88"/>
      <c r="B55" s="89"/>
      <c r="C55" s="89"/>
      <c r="D55" s="89"/>
      <c r="E55" s="89"/>
    </row>
    <row r="56" spans="1:5">
      <c r="A56" s="88"/>
      <c r="B56" s="89"/>
      <c r="C56" s="89"/>
      <c r="D56" s="89"/>
      <c r="E56" s="89"/>
    </row>
    <row r="57" spans="1:5">
      <c r="A57" s="88"/>
      <c r="B57" s="89"/>
      <c r="C57" s="89"/>
      <c r="D57" s="89"/>
      <c r="E57" s="89"/>
    </row>
    <row r="58" spans="1:5">
      <c r="A58" s="88"/>
      <c r="B58" s="89"/>
      <c r="C58" s="89"/>
      <c r="D58" s="89"/>
      <c r="E58" s="89"/>
    </row>
    <row r="59" spans="1:5">
      <c r="A59" s="88"/>
      <c r="B59" s="89"/>
      <c r="C59" s="89"/>
      <c r="D59" s="89"/>
      <c r="E59" s="89"/>
    </row>
    <row r="60" spans="1:5">
      <c r="A60" s="88"/>
      <c r="B60" s="89"/>
      <c r="C60" s="89"/>
      <c r="D60" s="89"/>
      <c r="E60" s="89"/>
    </row>
  </sheetData>
  <mergeCells count="29">
    <mergeCell ref="A2:E2"/>
    <mergeCell ref="A3:E3"/>
    <mergeCell ref="A4:E4"/>
    <mergeCell ref="A5:E5"/>
    <mergeCell ref="A13:C13"/>
    <mergeCell ref="A9:F9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7:C27"/>
    <mergeCell ref="B28:C28"/>
    <mergeCell ref="B29:C29"/>
    <mergeCell ref="B30:C30"/>
    <mergeCell ref="B48:C48"/>
    <mergeCell ref="B49:C49"/>
    <mergeCell ref="B52:C52"/>
    <mergeCell ref="A54:E54"/>
    <mergeCell ref="B31:C31"/>
    <mergeCell ref="B32:C32"/>
    <mergeCell ref="B33:C33"/>
    <mergeCell ref="B40:C40"/>
    <mergeCell ref="B43:C43"/>
    <mergeCell ref="B45:C45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84" orientation="portrait" r:id="rId1"/>
  <colBreaks count="1" manualBreakCount="1">
    <brk id="5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view="pageBreakPreview" topLeftCell="A16" zoomScaleNormal="100" zoomScaleSheetLayoutView="100" workbookViewId="0">
      <selection activeCell="M24" sqref="M24"/>
    </sheetView>
  </sheetViews>
  <sheetFormatPr defaultColWidth="9.140625" defaultRowHeight="12.75"/>
  <cols>
    <col min="1" max="1" width="12.42578125" style="17" customWidth="1"/>
    <col min="2" max="5" width="9.140625" style="17"/>
    <col min="6" max="6" width="23.42578125" style="17" customWidth="1"/>
    <col min="7" max="7" width="13.28515625" style="17" customWidth="1"/>
    <col min="8" max="8" width="9.140625" style="9" hidden="1" customWidth="1"/>
    <col min="9" max="9" width="9.5703125" style="9" hidden="1" customWidth="1"/>
    <col min="10" max="10" width="9.140625" style="9" hidden="1" customWidth="1"/>
    <col min="11" max="11" width="0" style="9" hidden="1" customWidth="1"/>
    <col min="12" max="16384" width="9.140625" style="9"/>
  </cols>
  <sheetData>
    <row r="1" spans="1:10">
      <c r="A1" s="28"/>
      <c r="B1" s="15"/>
      <c r="C1" s="15"/>
      <c r="D1" s="15"/>
      <c r="E1" s="15"/>
      <c r="F1" s="15"/>
      <c r="G1" s="15"/>
    </row>
    <row r="2" spans="1:10">
      <c r="A2" s="15"/>
      <c r="B2" s="15"/>
      <c r="C2" s="15"/>
      <c r="D2" s="15"/>
      <c r="E2" s="15"/>
      <c r="F2" s="15"/>
      <c r="G2" s="15"/>
    </row>
    <row r="3" spans="1:10" ht="52.5" customHeight="1">
      <c r="A3" s="15"/>
      <c r="B3" s="15"/>
      <c r="C3" s="15"/>
      <c r="D3" s="15"/>
      <c r="E3" s="15"/>
      <c r="F3" s="15"/>
      <c r="G3" s="15"/>
    </row>
    <row r="4" spans="1:10" ht="15">
      <c r="A4" s="301" t="s">
        <v>0</v>
      </c>
      <c r="B4" s="301"/>
      <c r="C4" s="301"/>
      <c r="D4" s="301"/>
      <c r="E4" s="301"/>
      <c r="F4" s="301"/>
      <c r="G4" s="301"/>
      <c r="H4" s="24"/>
    </row>
    <row r="5" spans="1:10" ht="18" customHeight="1">
      <c r="A5" s="301" t="s">
        <v>15</v>
      </c>
      <c r="B5" s="301"/>
      <c r="C5" s="301"/>
      <c r="D5" s="301"/>
      <c r="E5" s="301"/>
      <c r="F5" s="301"/>
      <c r="G5" s="301"/>
      <c r="H5" s="24"/>
    </row>
    <row r="6" spans="1:10" ht="15">
      <c r="A6" s="301" t="s">
        <v>41</v>
      </c>
      <c r="B6" s="301"/>
      <c r="C6" s="301"/>
      <c r="D6" s="301"/>
      <c r="E6" s="301"/>
      <c r="F6" s="301"/>
      <c r="G6" s="301"/>
      <c r="H6" s="24"/>
    </row>
    <row r="7" spans="1:10" ht="15">
      <c r="A7" s="301" t="s">
        <v>5</v>
      </c>
      <c r="B7" s="301"/>
      <c r="C7" s="301"/>
      <c r="D7" s="301"/>
      <c r="E7" s="301"/>
      <c r="F7" s="301"/>
      <c r="G7" s="301"/>
    </row>
    <row r="8" spans="1:10" ht="15">
      <c r="A8" s="14"/>
      <c r="B8" s="14"/>
      <c r="C8" s="14"/>
      <c r="D8" s="14"/>
      <c r="E8" s="14"/>
      <c r="F8" s="14"/>
      <c r="G8" s="14"/>
    </row>
    <row r="9" spans="1:10" ht="15">
      <c r="A9" s="301" t="s">
        <v>42</v>
      </c>
      <c r="B9" s="301"/>
      <c r="C9" s="301"/>
      <c r="D9" s="301"/>
      <c r="E9" s="301"/>
      <c r="F9" s="301"/>
      <c r="G9" s="301"/>
      <c r="H9" s="25"/>
      <c r="I9" s="25"/>
      <c r="J9" s="25"/>
    </row>
    <row r="10" spans="1:10">
      <c r="A10" s="15"/>
      <c r="B10" s="15"/>
      <c r="C10" s="15"/>
      <c r="D10" s="15"/>
      <c r="E10" s="15"/>
      <c r="F10" s="15"/>
      <c r="G10" s="15"/>
      <c r="H10" s="25"/>
      <c r="I10" s="25"/>
      <c r="J10" s="25"/>
    </row>
    <row r="11" spans="1:10">
      <c r="A11" s="15"/>
      <c r="B11" s="15"/>
      <c r="C11" s="15"/>
      <c r="D11" s="15"/>
      <c r="E11" s="15"/>
      <c r="F11" s="15"/>
      <c r="G11" s="15"/>
      <c r="H11" s="25"/>
      <c r="I11" s="25"/>
      <c r="J11" s="25"/>
    </row>
    <row r="12" spans="1:10">
      <c r="A12" s="15"/>
      <c r="B12" s="352" t="s">
        <v>16</v>
      </c>
      <c r="C12" s="353" t="s">
        <v>17</v>
      </c>
      <c r="D12" s="354"/>
      <c r="E12" s="354"/>
      <c r="F12" s="354"/>
      <c r="G12" s="355">
        <v>-1</v>
      </c>
      <c r="H12" s="25"/>
      <c r="I12" s="25"/>
      <c r="J12" s="25"/>
    </row>
    <row r="13" spans="1:10">
      <c r="A13" s="15"/>
      <c r="B13" s="352"/>
      <c r="C13" s="356" t="s">
        <v>18</v>
      </c>
      <c r="D13" s="357"/>
      <c r="E13" s="357"/>
      <c r="F13" s="357"/>
      <c r="G13" s="355"/>
      <c r="H13" s="25"/>
      <c r="I13" s="25"/>
      <c r="J13" s="25"/>
    </row>
    <row r="14" spans="1:10">
      <c r="A14" s="15"/>
      <c r="B14" s="15"/>
      <c r="C14" s="15"/>
      <c r="D14" s="15"/>
      <c r="E14" s="15"/>
      <c r="F14" s="15"/>
      <c r="G14" s="15"/>
      <c r="H14" s="25"/>
      <c r="I14" s="25"/>
      <c r="J14" s="25"/>
    </row>
    <row r="15" spans="1:10">
      <c r="A15" s="15"/>
      <c r="B15" s="15"/>
      <c r="C15" s="15"/>
      <c r="D15" s="15"/>
      <c r="E15" s="15"/>
      <c r="F15" s="15"/>
      <c r="G15" s="15"/>
      <c r="H15" s="25"/>
      <c r="I15" s="25"/>
      <c r="J15" s="25"/>
    </row>
    <row r="16" spans="1:10" ht="20.100000000000001" customHeight="1">
      <c r="A16" s="15"/>
      <c r="B16" s="15" t="s">
        <v>19</v>
      </c>
      <c r="C16" s="15"/>
      <c r="D16" s="15"/>
      <c r="E16" s="15"/>
      <c r="F16" s="29">
        <v>1.2999999999999999E-2</v>
      </c>
      <c r="G16" s="15"/>
      <c r="H16" s="25"/>
      <c r="I16" s="26">
        <f>F16</f>
        <v>1.2999999999999999E-2</v>
      </c>
      <c r="J16" s="25"/>
    </row>
    <row r="17" spans="1:10" ht="20.100000000000001" customHeight="1">
      <c r="A17" s="15"/>
      <c r="B17" s="15" t="s">
        <v>20</v>
      </c>
      <c r="C17" s="15"/>
      <c r="D17" s="15"/>
      <c r="E17" s="15"/>
      <c r="F17" s="29">
        <v>2.3999999999999998E-3</v>
      </c>
      <c r="G17" s="15"/>
      <c r="H17" s="25"/>
      <c r="I17" s="26">
        <f t="shared" ref="I17:I26" si="0">F17</f>
        <v>2.3999999999999998E-3</v>
      </c>
      <c r="J17" s="25"/>
    </row>
    <row r="18" spans="1:10" ht="20.100000000000001" customHeight="1">
      <c r="A18" s="15"/>
      <c r="B18" s="15" t="s">
        <v>21</v>
      </c>
      <c r="C18" s="15"/>
      <c r="D18" s="15"/>
      <c r="E18" s="15"/>
      <c r="F18" s="29">
        <v>2.5000000000000001E-3</v>
      </c>
      <c r="G18" s="15"/>
      <c r="H18" s="25"/>
      <c r="I18" s="26">
        <f t="shared" si="0"/>
        <v>2.5000000000000001E-3</v>
      </c>
      <c r="J18" s="25"/>
    </row>
    <row r="19" spans="1:10" ht="20.100000000000001" customHeight="1">
      <c r="A19" s="15"/>
      <c r="B19" s="15" t="s">
        <v>22</v>
      </c>
      <c r="C19" s="15"/>
      <c r="D19" s="15"/>
      <c r="E19" s="15"/>
      <c r="F19" s="29">
        <v>2.3E-3</v>
      </c>
      <c r="G19" s="15"/>
      <c r="H19" s="25"/>
      <c r="I19" s="26">
        <f t="shared" si="0"/>
        <v>2.3E-3</v>
      </c>
      <c r="J19" s="25"/>
    </row>
    <row r="20" spans="1:10" ht="20.100000000000001" customHeight="1">
      <c r="A20" s="15"/>
      <c r="B20" s="15" t="s">
        <v>23</v>
      </c>
      <c r="C20" s="15"/>
      <c r="D20" s="15"/>
      <c r="E20" s="15"/>
      <c r="F20" s="30">
        <v>5.0000000000000001E-3</v>
      </c>
      <c r="G20" s="15"/>
      <c r="H20" s="25"/>
      <c r="I20" s="27">
        <f t="shared" si="0"/>
        <v>5.0000000000000001E-3</v>
      </c>
      <c r="J20" s="25"/>
    </row>
    <row r="21" spans="1:10" ht="20.100000000000001" customHeight="1">
      <c r="A21" s="15"/>
      <c r="B21" s="15" t="s">
        <v>24</v>
      </c>
      <c r="C21" s="15"/>
      <c r="D21" s="15"/>
      <c r="E21" s="15"/>
      <c r="F21" s="29">
        <v>2.5000000000000001E-2</v>
      </c>
      <c r="G21" s="15"/>
      <c r="H21" s="25"/>
      <c r="I21" s="26">
        <f t="shared" si="0"/>
        <v>2.5000000000000001E-2</v>
      </c>
      <c r="J21" s="25"/>
    </row>
    <row r="22" spans="1:10" ht="20.100000000000001" customHeight="1">
      <c r="A22" s="15"/>
      <c r="B22" s="15" t="s">
        <v>25</v>
      </c>
      <c r="C22" s="15"/>
      <c r="D22" s="15"/>
      <c r="E22" s="15"/>
      <c r="F22" s="29">
        <f>SUM(F23:F26)</f>
        <v>0.13150000000000001</v>
      </c>
      <c r="G22" s="15"/>
      <c r="H22" s="25"/>
      <c r="I22" s="26">
        <f t="shared" si="0"/>
        <v>0.13150000000000001</v>
      </c>
      <c r="J22" s="25"/>
    </row>
    <row r="23" spans="1:10" ht="20.100000000000001" customHeight="1">
      <c r="A23" s="15"/>
      <c r="B23" s="15"/>
      <c r="C23" s="15" t="s">
        <v>26</v>
      </c>
      <c r="D23" s="15"/>
      <c r="E23" s="15"/>
      <c r="F23" s="29">
        <v>0.05</v>
      </c>
      <c r="G23" s="15"/>
      <c r="H23" s="25"/>
      <c r="I23" s="26">
        <f t="shared" si="0"/>
        <v>0.05</v>
      </c>
      <c r="J23" s="25"/>
    </row>
    <row r="24" spans="1:10" ht="20.100000000000001" customHeight="1">
      <c r="A24" s="15"/>
      <c r="B24" s="15"/>
      <c r="C24" s="15" t="s">
        <v>27</v>
      </c>
      <c r="D24" s="15"/>
      <c r="E24" s="15"/>
      <c r="F24" s="29">
        <v>6.4999999999999997E-3</v>
      </c>
      <c r="G24" s="15"/>
      <c r="H24" s="25"/>
      <c r="I24" s="26">
        <f t="shared" si="0"/>
        <v>6.4999999999999997E-3</v>
      </c>
      <c r="J24" s="25"/>
    </row>
    <row r="25" spans="1:10" ht="20.100000000000001" customHeight="1">
      <c r="A25" s="15"/>
      <c r="B25" s="15"/>
      <c r="C25" s="15" t="s">
        <v>28</v>
      </c>
      <c r="D25" s="15"/>
      <c r="E25" s="15"/>
      <c r="F25" s="29">
        <v>0.03</v>
      </c>
      <c r="G25" s="15"/>
      <c r="H25" s="25"/>
      <c r="I25" s="26">
        <f t="shared" si="0"/>
        <v>0.03</v>
      </c>
      <c r="J25" s="25"/>
    </row>
    <row r="26" spans="1:10" ht="20.100000000000001" customHeight="1">
      <c r="A26" s="15"/>
      <c r="B26" s="15"/>
      <c r="C26" s="15" t="s">
        <v>33</v>
      </c>
      <c r="D26" s="15"/>
      <c r="E26" s="15"/>
      <c r="F26" s="29">
        <v>4.4999999999999998E-2</v>
      </c>
      <c r="G26" s="15"/>
      <c r="H26" s="25"/>
      <c r="I26" s="26">
        <f t="shared" si="0"/>
        <v>4.4999999999999998E-2</v>
      </c>
      <c r="J26" s="25"/>
    </row>
    <row r="27" spans="1:10">
      <c r="A27" s="15"/>
      <c r="B27" s="15"/>
      <c r="C27" s="15"/>
      <c r="D27" s="15"/>
      <c r="E27" s="15"/>
      <c r="F27" s="15"/>
      <c r="G27" s="15"/>
      <c r="H27" s="25"/>
      <c r="I27" s="25"/>
      <c r="J27" s="25"/>
    </row>
    <row r="28" spans="1:10">
      <c r="A28" s="15"/>
      <c r="B28" s="15"/>
      <c r="C28" s="15"/>
      <c r="D28" s="15"/>
      <c r="E28" s="15"/>
      <c r="F28" s="15"/>
      <c r="G28" s="15"/>
      <c r="H28" s="25"/>
      <c r="I28" s="25"/>
      <c r="J28" s="25"/>
    </row>
    <row r="29" spans="1:10">
      <c r="A29" s="15"/>
      <c r="B29" s="352" t="s">
        <v>16</v>
      </c>
      <c r="C29" s="353" t="s">
        <v>43</v>
      </c>
      <c r="D29" s="354"/>
      <c r="E29" s="354"/>
      <c r="F29" s="354"/>
      <c r="G29" s="355">
        <v>-1</v>
      </c>
      <c r="H29" s="25"/>
      <c r="I29" s="25"/>
      <c r="J29" s="25"/>
    </row>
    <row r="30" spans="1:10">
      <c r="A30" s="15"/>
      <c r="B30" s="352"/>
      <c r="C30" s="356" t="s">
        <v>29</v>
      </c>
      <c r="D30" s="357"/>
      <c r="E30" s="357"/>
      <c r="F30" s="357"/>
      <c r="G30" s="355"/>
      <c r="H30" s="25"/>
      <c r="I30" s="25"/>
      <c r="J30" s="25"/>
    </row>
    <row r="31" spans="1:10">
      <c r="A31" s="15"/>
      <c r="B31" s="15"/>
      <c r="C31" s="15"/>
      <c r="D31" s="15"/>
      <c r="E31" s="15"/>
      <c r="F31" s="15"/>
      <c r="G31" s="15"/>
      <c r="H31" s="25"/>
      <c r="I31" s="25"/>
      <c r="J31" s="25"/>
    </row>
    <row r="32" spans="1:10">
      <c r="A32" s="15"/>
      <c r="B32" s="15"/>
      <c r="C32" s="15"/>
      <c r="D32" s="15"/>
      <c r="E32" s="15"/>
      <c r="F32" s="15"/>
      <c r="G32" s="15"/>
      <c r="H32" s="25"/>
      <c r="I32" s="25"/>
      <c r="J32" s="25"/>
    </row>
    <row r="33" spans="1:10">
      <c r="A33" s="15"/>
      <c r="B33" s="352" t="s">
        <v>16</v>
      </c>
      <c r="C33" s="353">
        <f xml:space="preserve"> (1 +F16+F17+F18+F19)*(1+F20)*(1+F21)</f>
        <v>1.0509335249999994</v>
      </c>
      <c r="D33" s="354"/>
      <c r="E33" s="354"/>
      <c r="F33" s="354"/>
      <c r="G33" s="355">
        <v>-1</v>
      </c>
      <c r="H33" s="25"/>
      <c r="I33" s="25"/>
      <c r="J33" s="25"/>
    </row>
    <row r="34" spans="1:10">
      <c r="A34" s="15"/>
      <c r="B34" s="352"/>
      <c r="C34" s="358">
        <f>(1-F22)</f>
        <v>0.86850000000000005</v>
      </c>
      <c r="D34" s="359"/>
      <c r="E34" s="359"/>
      <c r="F34" s="359"/>
      <c r="G34" s="355"/>
      <c r="H34" s="25"/>
      <c r="I34" s="25"/>
      <c r="J34" s="25"/>
    </row>
    <row r="35" spans="1:10" ht="13.5" thickBot="1">
      <c r="A35" s="15"/>
      <c r="B35" s="15"/>
      <c r="C35" s="15"/>
      <c r="D35" s="15"/>
      <c r="E35" s="15"/>
      <c r="F35" s="15"/>
      <c r="G35" s="15"/>
      <c r="H35" s="25"/>
      <c r="I35" s="25"/>
      <c r="J35" s="25"/>
    </row>
    <row r="36" spans="1:10">
      <c r="A36" s="15"/>
      <c r="B36" s="328" t="s">
        <v>16</v>
      </c>
      <c r="C36" s="329">
        <v>0.21</v>
      </c>
      <c r="D36" s="329"/>
      <c r="E36" s="329"/>
      <c r="F36" s="330"/>
      <c r="G36" s="15"/>
      <c r="H36" s="25"/>
      <c r="I36" s="25"/>
      <c r="J36" s="25"/>
    </row>
    <row r="37" spans="1:10" ht="13.5" thickBot="1">
      <c r="A37" s="15"/>
      <c r="B37" s="313"/>
      <c r="C37" s="331"/>
      <c r="D37" s="331"/>
      <c r="E37" s="331"/>
      <c r="F37" s="332"/>
      <c r="G37" s="15"/>
      <c r="H37" s="25"/>
      <c r="I37" s="25"/>
      <c r="J37" s="25"/>
    </row>
    <row r="38" spans="1:10">
      <c r="A38" s="15"/>
      <c r="B38" s="15"/>
      <c r="C38" s="15"/>
      <c r="D38" s="15"/>
      <c r="E38" s="15"/>
      <c r="F38" s="15"/>
      <c r="G38" s="15"/>
      <c r="H38" s="25"/>
      <c r="I38" s="25"/>
      <c r="J38" s="25"/>
    </row>
    <row r="39" spans="1:10">
      <c r="A39" s="15"/>
      <c r="B39" s="15"/>
      <c r="C39" s="15"/>
      <c r="D39" s="15"/>
      <c r="E39" s="15"/>
      <c r="F39" s="15"/>
      <c r="G39" s="15"/>
      <c r="H39" s="25"/>
      <c r="I39" s="25"/>
      <c r="J39" s="25"/>
    </row>
    <row r="40" spans="1:10">
      <c r="A40" s="15" t="s">
        <v>30</v>
      </c>
      <c r="B40" s="15"/>
      <c r="C40" s="15"/>
      <c r="D40" s="15"/>
      <c r="E40" s="15"/>
      <c r="F40" s="15"/>
      <c r="G40" s="15"/>
    </row>
    <row r="42" spans="1:10" ht="29.25" customHeight="1">
      <c r="A42" s="351"/>
      <c r="B42" s="351"/>
      <c r="C42" s="351"/>
      <c r="D42" s="351"/>
      <c r="E42" s="351"/>
      <c r="F42" s="351"/>
      <c r="G42" s="351"/>
    </row>
  </sheetData>
  <mergeCells count="20">
    <mergeCell ref="B12:B13"/>
    <mergeCell ref="C12:F12"/>
    <mergeCell ref="G12:G13"/>
    <mergeCell ref="C13:F13"/>
    <mergeCell ref="A4:G4"/>
    <mergeCell ref="A5:G5"/>
    <mergeCell ref="A6:G6"/>
    <mergeCell ref="A7:G7"/>
    <mergeCell ref="A9:G9"/>
    <mergeCell ref="B36:B37"/>
    <mergeCell ref="C36:F37"/>
    <mergeCell ref="A42:G42"/>
    <mergeCell ref="B29:B30"/>
    <mergeCell ref="C29:F29"/>
    <mergeCell ref="G29:G30"/>
    <mergeCell ref="C30:F30"/>
    <mergeCell ref="B33:B34"/>
    <mergeCell ref="C33:F33"/>
    <mergeCell ref="G33:G34"/>
    <mergeCell ref="C34:F34"/>
  </mergeCells>
  <printOptions horizontalCentered="1"/>
  <pageMargins left="0.78740157480314965" right="0.59055118110236227" top="0.59055118110236227" bottom="0.59055118110236227" header="0.51181102362204722" footer="0.51181102362204722"/>
  <pageSetup paperSize="9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8</vt:i4>
      </vt:variant>
    </vt:vector>
  </HeadingPairs>
  <TitlesOfParts>
    <vt:vector size="16" baseType="lpstr">
      <vt:lpstr>PLANILHA</vt:lpstr>
      <vt:lpstr>CRONOGRAMA GERAL</vt:lpstr>
      <vt:lpstr>CRONOGRAMA REFORMA</vt:lpstr>
      <vt:lpstr>CRONOGRAMA CONSTRUÇÃO</vt:lpstr>
      <vt:lpstr>BDI 30,5%</vt:lpstr>
      <vt:lpstr>BDI 21,00%</vt:lpstr>
      <vt:lpstr>LEIS SOCIAIS</vt:lpstr>
      <vt:lpstr>BDI EQUIP 21%</vt:lpstr>
      <vt:lpstr>'BDI 30,5%'!Area_de_impressao</vt:lpstr>
      <vt:lpstr>'BDI EQUIP 21%'!Area_de_impressao</vt:lpstr>
      <vt:lpstr>'CRONOGRAMA CONSTRUÇÃO'!Area_de_impressao</vt:lpstr>
      <vt:lpstr>'CRONOGRAMA GERAL'!Area_de_impressao</vt:lpstr>
      <vt:lpstr>'CRONOGRAMA REFORMA'!Area_de_impressao</vt:lpstr>
      <vt:lpstr>'LEIS SOCIAIS'!Area_de_impressao</vt:lpstr>
      <vt:lpstr>PLANILHA!Area_de_impressao</vt:lpstr>
      <vt:lpstr>ORC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Leal</dc:creator>
  <cp:lastModifiedBy>Usuário do Windows</cp:lastModifiedBy>
  <cp:lastPrinted>2023-01-10T19:08:49Z</cp:lastPrinted>
  <dcterms:created xsi:type="dcterms:W3CDTF">2011-03-21T11:24:31Z</dcterms:created>
  <dcterms:modified xsi:type="dcterms:W3CDTF">2023-01-18T14:02:49Z</dcterms:modified>
</cp:coreProperties>
</file>